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defaultThemeVersion="166925"/>
  <mc:AlternateContent xmlns:mc="http://schemas.openxmlformats.org/markup-compatibility/2006">
    <mc:Choice Requires="x15">
      <x15ac:absPath xmlns:x15ac="http://schemas.microsoft.com/office/spreadsheetml/2010/11/ac" url="https://oprca-my.sharepoint.com/personal/justin_dewaele_sgc_ca_gov/Documents/AHSC/Round 9/"/>
    </mc:Choice>
  </mc:AlternateContent>
  <xr:revisionPtr revIDLastSave="105" documentId="8_{794BE7EB-A2CE-4687-B8C8-F8A97FD34539}" xr6:coauthVersionLast="47" xr6:coauthVersionMax="47" xr10:uidLastSave="{84BFACEE-0F37-48F4-BAED-80D88862EFA9}"/>
  <bookViews>
    <workbookView xWindow="-103" yWindow="-103" windowWidth="24892" windowHeight="16063" firstSheet="3" xr2:uid="{41330CC3-908C-4FCC-A009-16845CFE5CA7}"/>
  </bookViews>
  <sheets>
    <sheet name="General Instructions" sheetId="58" r:id="rId1"/>
    <sheet name="Displacement Related Data" sheetId="50" r:id="rId2"/>
    <sheet name="Summary and Questions" sheetId="54" r:id="rId3"/>
    <sheet name="Combined Table Instructions" sheetId="59" r:id="rId4"/>
  </sheets>
  <definedNames>
    <definedName name="High_Income_Only_and_Other_Categories">#REF!</definedName>
    <definedName name="Low_Income_Categories">#REF!</definedName>
    <definedName name="Moderate_to_Mixed_High_Income_Categories">#REF!</definedName>
    <definedName name="_xlnm.Print_Area" localSheetId="3">'Combined Table Instructions'!$A$1:$A$88</definedName>
    <definedName name="_xlnm.Print_Area" localSheetId="2">'Summary and Questions'!$A$1:$C$27</definedName>
    <definedName name="_xlnm.Print_Area" localSheetId="1">'Displacement Related Data'!$A$1:$E$48</definedName>
    <definedName name="_xlnm.Print_Area" localSheetId="0">'General Instructions'!$A$1:$A$5</definedName>
    <definedName name="TypologyCategori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1" i="50" l="1"/>
  <c r="B32" i="50"/>
  <c r="B31" i="50"/>
  <c r="B7" i="54"/>
  <c r="B34" i="50"/>
  <c r="D34" i="50"/>
  <c r="B25" i="50"/>
  <c r="D41" i="50"/>
  <c r="B10" i="54" s="1"/>
  <c r="B20" i="50"/>
  <c r="B33" i="50"/>
  <c r="D33" i="50" s="1"/>
  <c r="B8" i="54" a="1"/>
  <c r="B8" i="54" s="1"/>
  <c r="D48" i="50" l="1"/>
  <c r="B12" i="54" l="1"/>
  <c r="D42" i="50"/>
  <c r="B11" i="54" s="1"/>
  <c r="B36" i="50"/>
  <c r="B30" i="50"/>
  <c r="B9" i="54" a="1"/>
  <c r="B9" i="54" s="1"/>
  <c r="B13" i="54"/>
  <c r="B15" i="54"/>
  <c r="D36" i="50" l="1"/>
  <c r="B6" i="54"/>
  <c r="D30" i="50"/>
  <c r="E33" i="50"/>
  <c r="E34" i="50"/>
  <c r="D47" i="50"/>
  <c r="B14" i="54" s="1"/>
  <c r="D32" i="50"/>
  <c r="B5" i="54"/>
  <c r="E31" i="50"/>
  <c r="E32" i="50"/>
  <c r="D31" i="50"/>
  <c r="B4" i="54" s="1"/>
  <c r="E30" i="50"/>
  <c r="E36" i="5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<sst xmlns="http://schemas.openxmlformats.org/spreadsheetml/2006/main" count="191" uniqueCount="174">
  <si>
    <t>Anti-Displacement Assessment Tool Instructions | 03.04.2026</t>
  </si>
  <si>
    <t xml:space="preserve">This document serves as the AHSC Round 10 Anti-Displacement Assessment Tool. This is an optional tool applicants may use to help them explain how they decided which Anti-Displacement Activities were most appropriate for the Project Area. It is not a required upload. This document asks AHSC applicants to input some demographic, economic, and other indicators to help assess the risk of displacement in the AHSC Project Area, and then provides context to help the applicant make an informed decision on which Anti-Displacement Strategies may work best in the community. Questions or comments on this document may be submitted to: AHSC@sgc.ca.gov. Be sure to check https://sgc.ca.gov/grant-programs/ahsc/guidelines/ for related documents. </t>
  </si>
  <si>
    <t xml:space="preserve">There are two main tabs in this assessment: "Displacement Related Data" and "Summary and Questions." The "Displacement Related Data" tab asks applicants to input data that is specific to the Project Area. The "Summary and Questions" tab provides a summary of key factors and contextualizes the data. The "Summary and Questions" tab is designed to help inform the selection of anti-displacement strategies and asks applicants to describe their decision-making process and what they hope to achieve. </t>
  </si>
  <si>
    <t>1. Fill out the Anti-Displacement Assessment using the data sources provided for each table. There are step by step instructions above each table in a highlighted cell and in the "Combined Table Instructions" tab. To view instructions, either expand the cell or copy over the instructions listed in the "Combined Table Instructions" sheet into a word document to easily view it in full. When inputting information, please input the numbers or select from the drop down. Do not copy/paste. Throughout the document some cells will auto-populate based on previously inputted data. Those cells are highlighted in grey and locked.</t>
  </si>
  <si>
    <t>2. After completely filling out the "Displacement Related Data" tab, go to the second tab titled "Summary and Questions." The first table in the tab is a summary table of notable changes based on data filled out in the "Displacement Related Data" tab. In Table 2, list and describe five adopted and/or proposed policies and programs related to displacement that are publicly-identified. Applicants may use both Table 1 and 2 as guides to answer the Prompts found in Table 3.</t>
  </si>
  <si>
    <t>Table 1 Instructions (Double click cell to view)
Note: Cells in gray will auto-populate information.
1. Go to link: https://gis.hcd.ca.gov/portal/apps/experiencebuilder/experience/?id=8d9aa3ab1bc44c968290fc82a51fe7b2
2. Read pop up instructions to get a sense of how to use the web application. After reading click anywhere outside of the box to exit the pop up.  
3. Then zoom into the site of the Affordable Housing Development (AHD). You can try doing this by clicking on the magnifying glass icon in the top right corner of the map and entering the address; however, we have found that you will likely get a pop up requesting you to sign in, rendering the magnifying glass search function unusable. If you get this pop-up to sign in, click “Cancel” and locate your specific site by scrolling and zooming into your specific site manually using your computer mouse or track pad. 
4. Under the “Layer List by Topic Area” on the right-hand side of the screen, click on the triangle/arrow symbol next to the layer titled "Disproportionate Housing Needs/Displacement Risks.” It should be the 7th layer listed. Then click on the triangle next to the subtitle "Recommended."
5. Turn on the "Estimated Displacement Risk - Overall Displacement (UCB, Urban Displacement Project, 2022) - Tract" layer by clicking the eye icon to the left side of it. This should be the 12th layer listed. 
6. Make sure you have clicked on your site location on the map to bring up a pop-up window that is titled with the Census Block Group the AHD is in. If you already had the pop-up visible when you turned on the "Estimated Displacement Risk - Overall Displacement (UCB, Urban Displacement Project, 2022) - Tract" layer, exit out of the site location Census pop up and re-click on your site location to re-open the pop-up with the data reset with the new layer’s information. The pop-up should have multiple slides/pages. To move through the pages to find the information requested for Table 1, click on the arrow that will be located near either the bottom or upper right corner of the pop-up window. Input the data requested in Table 1. 
7. Lastly, unselect the "Estimated Displacement Risk - Overall Displacement (UCB, Urban Displacement Project, 2022) - Tract" layer by clicking the eye icon again to the left side of it.</t>
  </si>
  <si>
    <t xml:space="preserve"> </t>
  </si>
  <si>
    <t xml:space="preserve">Table 1. Displacement Risk Factors </t>
  </si>
  <si>
    <t>Risk Factors</t>
  </si>
  <si>
    <t>Value</t>
  </si>
  <si>
    <t>Input AHD Census Tract ID (GEOID)</t>
  </si>
  <si>
    <t>Displacement Risk</t>
  </si>
  <si>
    <t>Population</t>
  </si>
  <si>
    <t>Households</t>
  </si>
  <si>
    <t>Renter Occupied:</t>
  </si>
  <si>
    <t>Median Income for Tract ($ Amount)</t>
  </si>
  <si>
    <t>Low Income Households (percent)</t>
  </si>
  <si>
    <t>Percent: Speaks English "Less Than Very Well"</t>
  </si>
  <si>
    <t>Percent White</t>
  </si>
  <si>
    <t>Percent Black</t>
  </si>
  <si>
    <t>Percent Asian</t>
  </si>
  <si>
    <t>Percent Latinx</t>
  </si>
  <si>
    <t>Percent Other</t>
  </si>
  <si>
    <t>Median Rent ($ Amount)</t>
  </si>
  <si>
    <t>Hot Market</t>
  </si>
  <si>
    <t>What is the Rent Gap? 
(Include minus sign if negative)</t>
  </si>
  <si>
    <t>Estimated Percentage Homeownership Households (Based on inverse of Renter Percentage)</t>
  </si>
  <si>
    <t>Table 2. Instructions (Double click cell to view)
If filling out right after table 1, skip to step 4. If starting new session start at step one. Note: Cells in gray will auto-populate information. Please select from the drop downs. 
1. Go to link: https://gis.hcd.ca.gov/portal/apps/experiencebuilder/experience/?id=8d9aa3ab1bc44c968290fc82a51fe7b2
2. Read pop up instructions to get a sense of how to use the web application. After reading click anywhere on the page to exit the pop up.  
3. Then zoom into the site of the Affordable Housing Development (AHD). You can try doing this by clicking on the magnifying glass icon in the top right corner of the map and entering the address; however, we have found that you will likely get a pop up requesting you to sign in, rendering the magnifying glass search function unusable. If you get this pop-up to sign in, click “Cancel” and locate your specific site by scrolling and zooming into your specific site manually using your computer mouse or track pad. 
4. Under the “Layer List by Topic Area” on the right-hand side of the screen, click on the triangle/arrow symbol next to the layer titled "Disproportionate Housing Needs/Displacement Risks.” It should be the 7th layer listed. Then click on the triangle next to the subtitle "Recommended."
5. Turn on the "Estimated Displacement Risk 0% to 50% (UCB, Urban Displacement Project, 2022) - Tract" layer by clicking the eye icon to the left side of it. This should be the 13th layer listed. 
6. Make sure you have clicked on your site location on the map to bring up a pop-up window that is titled with the Census Block Group the AHD is in. If you already had the pop-up visible when you turned on the “Estimated Displacement Risk 0% to 50% (UCB, Urban Displacement Project, 2022) – Tract” layer, exit out of the site location Census pop up and re-click on your site location to re-open the pop-up with the data reset with the new layer’s information. The pop-up should have multiple slides/pages. To move through the pages, click on the arrow that will be located near either the bottom or upper right corner of the pop-up window. 
7. After that, input the displacement risk in Table 2 in the "Extremely and Very Low income Households (0-50% AMI)" column. The information for this column will likely be found on the last page of the pop-up window.
8. Next, unselect the "Estimated Displacement Risk 0% to 50% (UCB, Urban Displacement Project, 2022) - Tract" layer by clicking the eye icon to the left side of it.  
9. Then, select the "Estimated Renter Displacement - 50% to 80% AMI (UCB, Urban Displacement Project, 2022) Tract" layer by clicking the eye icon to the left side of it. This should be the 14th layer listed.
10. Make sure you have clicked on your site location on the map to bring up a pop-up window that is titled with the Census Block Group the AHD is in to note the Displacement Risk listed on the pop up. If you already had the pop-up visible when you turned on the “Estimated Displacement Risk 50% to 80% (UCB, Urban Displacement Project, 2022) – Tract” layer, exit out of the site location Census pop up and re-click on your site location to re-open the pop-up with the data reset with the new layer’s information.
11. Input the displacement risk in Table 2 in the "Extremely and Very Low income Households (50-80% AMI)" column.  Applicants should select the Displacement Risk category from the drop down. To move through the pages to find the information requested for Table 2, click on the arrow that will be located near either the bottom or upper right corner of the pop-up window.
12. Lastly, unselect the “Estimated Renter Displacement - 50% to 80% AMI (UCB, Urban Displacement Project, 2022) Tract " by clicking the eye icon again to the left side of it.</t>
  </si>
  <si>
    <t>Table 2. Predicted Displacement &amp; Displacement Risk</t>
  </si>
  <si>
    <t xml:space="preserve">Risk Status </t>
  </si>
  <si>
    <t xml:space="preserve">Overall </t>
  </si>
  <si>
    <t>Extremely and Very Low Income Households 
(0-50%AMI)</t>
  </si>
  <si>
    <t>Low Income Households
(50-80% AMI)</t>
  </si>
  <si>
    <t>Displacement risk:</t>
  </si>
  <si>
    <t>Table 3 Instructions (Double click cell to view)
If filling out right after table 2, skip to step 4.  If starting new session start at step 1. Note: Cells in gray will auto populate information. Throughout the table, please only input the numbers, do not copy/paste.
1. Go to link: https://gis.hcd.ca.gov/portal/apps/experiencebuilder/experience/?id=8d9aa3ab1bc44c968290fc82a51fe7b2
2. Read pop up instructions to get a sense of how to use the web application. After reading click anywhere on the page to exit the pop up.  
3. Then zoom into the site of the Affordable Housing Development (AHD). You can try doing this by clicking on the magnifying glass icon in the top right corner of the map and entering the address; however, we have found that you will likely get a pop up requesting you to sign in, rendering the magnifying glass search function unusable. If you get this pop-up to sign in, click “Cancel” and locate your specific site by scrolling and zooming into your specific site manually using your computer mouse or track pad. Click on your site location on the map to bring up a pop-up window that is titled with the Census Block Group the AHD is in. 
4. Under the “Layer List by Topic Area” on the right-hand side of the screen, click on the triangle/arrow symbol next to the layer titled "Segregation and Integration.” It should be the 6th layer listed. Then click on the triangle next to the subtitle "Recommended."
5. Turn on the "Predominant Population (ACS, 2018-2022) - Tract" layer by clicking the eye icon to the left side of it. This should be the 10th layer listed. 
6. Make sure you have clicked on your site location on the map to bring up a pop-up window that is titled with the Census Block Group the AHD is in. If you already had the pop-up visible when you turned on the “Predominant Population (ACS, 2018-2022) - Tract” layer, exit out of the site location Census pop up and re-click on your site location to re-open the pop-up with the data reset with the new layer’s information. The pop-up should have multiple slides/pages. To move through the pages to find the information requested for Table 3, click on the arrow that will be located near either the bottom or upper right corner of the pop-up window. 
7. Hover your cursor over each pie chart segment to find the race/ethnicity percentages needed for Table 3.a.  Input the data requested in Table 3. If a race/ethnicity does not appear on the pie chart, scroll through the information below the pie chart on the pop-up to confirm that the race/ethnicity is not present in the Census tract and enter 0.00% for that respective race/ethnicity on Table 3.
8. Lastly, unselect the “Predominant Population (ACS, 2018-2022) – Tract” layer by clicking the eye icon again to the left side of it.</t>
  </si>
  <si>
    <t>Table 3. Population &amp; Demographic Changes 2019 and 2022</t>
  </si>
  <si>
    <t>Demographic Related Inputs</t>
  </si>
  <si>
    <t>Percentage (2019 data)</t>
  </si>
  <si>
    <t>Percentage (2022 Data)</t>
  </si>
  <si>
    <t>Percent Change
(2019 to 2022)</t>
  </si>
  <si>
    <t>Change in terms of number of people (2019 to 2022)</t>
  </si>
  <si>
    <t>Total Population</t>
  </si>
  <si>
    <t>White alone, not Hispanic or Latino</t>
  </si>
  <si>
    <t>Black or African America, not Hispanic or Latino</t>
  </si>
  <si>
    <t>Asian alone, not Hispanic or Latino</t>
  </si>
  <si>
    <t>Some other race alone, not Hispanic or Latino</t>
  </si>
  <si>
    <t>Two or more races, not Hispanic or Latino</t>
  </si>
  <si>
    <t>N/A</t>
  </si>
  <si>
    <t>Hispanic or Latino</t>
  </si>
  <si>
    <t>Table 4 Instructions (Double click cell to view)
If filling out right after Table 3, skip to step 4. If starting new session, start at step 1. Note: Cells in gray will auto populate information. Throughout the table, please only input the numbers, do not copy/paste
1.Go to link: https://gis.hcd.ca.gov/portal/apps/experiencebuilder/experience/?id=8d9aa3ab1bc44c968290fc82a51fe7b2
2. Read pop up instructions to get a sense of how to use the web application. After reading click anywhere on the page to exit the pop up.  
3. Then zoom into the site of the Affordable Housing Development (AHD). You can try doing this by clicking on the magnifying glass icon in the top right corner of the map and entering the address; however, we have found that you will likely get a pop up requesting you to sign in, rendering the magnifying glass search function unusable. If you get this pop-up to sign in, click “Cancel” and locate your specific site by scrolling and zooming into your specific site manually using your computer mouse or track pad. 
4. Under the “Layer List by Topic Area” on the right-hand side of the screen, click on the triangle/arrow symbol next to the layer titled "Segregation and Integration.” It should be the 6th layer listed. Then click on the triangle next to the subtitle "Recommended."
5. Then select the layer under "Segregation and Integration" titled “Median Income (ACS, 2018-2022) – Tract.” It should be the 3rd layer listed. 
6. Make sure you have clicked on your site location on the map to bring up a pop-up window that is titled with the Census Block Group the AHD is in. If you already had the pop-up visible when you turned on the “Median Income (ACS, 2018-2022) – Tract” layer, exit out of the site location Census pop up and re-click on your site location to re-open the pop-up with the data reset with the new layer’s information. The pop-up should have multiple slides/pages. To move through the pages to find the information requested for Table 4, click on the arrow that will be located near either the bottom or upper corner of the pop-up window. 
7. Then find the number for tract median income. This should be in the third row of the table in the pop up, to the right side of the title "Median Household Income in past 12 months (in 2022 inflation-adjusted dollars)”. Enter that number into Table 4 under the column "Income Amounts (2022)", in the row titled "Tract Median Income".
8. Then unselect the "Median Income (ACS, 2018-2022) - Tract" layer by clicking the eye icon again to the left side of it.
9. Next, in a new browser tab, go to this link: https://www.hcd.ca.gov/grants-funding/income-limits/state-and-federal-income-limits/docs/income-limits-2019.pdf
10. Find the county the AHD is located in and note/copy the "4-Person Area Median Income" listed right below the county name in bold. Counties are listed in alphabetical order starting on the 5th page of the document. 
11. Enter the number you noted/copied into Table 4 under "Income Amounts 2019" for the row titled "County AMI".
12. Next, go to this link: https://www.hcd.ca.gov/docs/grants-and-funding/inc2k22.pdf
13. Find the county the AHD is located in and note/copy the "4-Person Area Median Income" listed right below the county name in bold. Counties are listed in alphabetical order starting on the 6th page of the document. 
14. Enter that number into Table 4 under the column "Income Amounts (2022)", in the row titled "County AMI".</t>
  </si>
  <si>
    <t xml:space="preserve">     </t>
  </si>
  <si>
    <t>Table 4 Income and Affordability Inputs</t>
  </si>
  <si>
    <t>Income Inputs</t>
  </si>
  <si>
    <t>Income Amounts (2019)</t>
  </si>
  <si>
    <t>Income Amounts (2022)</t>
  </si>
  <si>
    <t xml:space="preserve">Tract Median Income </t>
  </si>
  <si>
    <t xml:space="preserve">County AMI </t>
  </si>
  <si>
    <t>Table 5. Instructions (Double click cell to view)
If filling out right after Table 4, skip to step 4. If starting new session, start at step 1. Note: Cells in gray will auto-populate information. Throughout the table, please only input the numbers, do not copy/paste.
1. Go to link: https://gis.hcd.ca.gov/portal/apps/experiencebuilder/experience/?id=8d9aa3ab1bc44c968290fc82a51fe7b2
2. Read pop up instructions to get a sense of how to use the web application. After reading click anywhere on the page to exit the pop up.  
3. Then zoom into the site of the Affordable Housing Development (AHD). You can try doing this by clicking on the magnifying glass icon in the top right corner of the map and entering the address; however, we have found that you will likely get a pop up requesting you to sign in, rendering the magnifying glass search function unusable. If you get this pop-up to sign in, click “Cancel” and locate your specific site by scrolling and zooming into your specific site manually using your computer mouse or track pad. 
4. Under the “Layer List by Topic Area” on the right-hand side of the screen, click on the triangle/arrow symbol next to the layer titled "Disproportionate Housing Needs/Displacement Risks.” It should be the 7th layer listed. Then click on the triangle next to the subtitle "Additional."
5. Turn on the "Overpayment by Renters (ACS, 2010-2014) – Tract)" layer by clicking the eye icon to the left side of it. This should be the 2nd layer listed. 
6. Make sure you have clicked on your site location on the map to bring up a pop-up window that is titled with the Census Block Group the AHD is in. If you already had the pop-up visible when you turned on the “Overpayment by Renters (ACS, 2010-2014) - Tract” layer, exit out of the site location Census pop up and re-click on your site location to re-open the pop-up with the data reset with the new layer’s information. The pop-up should have multiple slides/pages. To move through the pages, click on the arrow that will be located near either the bottom or upper right corner of the pop-up window. 
7. Then find the percentage of cost-burdened renters. This should be in the table within the pop-up, to the right side of the title “Percent of Renter Households for whom Gross Rent (Contract Rent Plus Tenant-Paid Utilities) is 30.0 Percent or More of Household Income.” Input that number as the "Cost-burdened renters" under the "2010-2014 Data" column in Table 5.
8. Then unselect the "Overpayment by Renters (ACS, 2010-2014) - Tract" layer by clicking the eye icon again to the left side of it.
9. Return to the “Additional” list under the “Disproportionate Housing Needs/Displacement Risks” layer. Turn on the "Overpayment by Homeowners (ACS, 2010-2014) – Tract)" layer by clicking the eye icon to the left side of it. This should be the 3rd layer listed. 
10. Make sure you have clicked on your site location on the map to bring up a pop-up window that is titled with the Census Block Group the AHD is in. If you already had the pop-up visible when you turned on the “Overpayment by Homeowners (ACS, 2010-2014) - Tract” layer, exit out of the site location Census pop up and re-click on your site location to re-open the pop-up with the data reset with the new layer’s information. The pop-up should have multiple slides/pages. To move through the pages to find the information requested for Tabe 5, click on the arrow that will be located near either the bottom or upper right corner of the pop-up window. 
11. Then find the percentage of cost-burdened homeowners. This should be in the table within the pop up, to the right side of the title “Percent of Owner Households with Mortgages whose Monthly Owner Costs are 30.0 Percent or More of Household Income.” Input that number as the "Cost-Burdened homeowners" under the "2010-2014 Data" column in Table 5.
12. Then unselect the “Overpayment by Homeowners (ACS, 2010-2014) - Tract" layer by clicking the eye icon again to the left side of it. 
13. Return to the "Disproportionate Housing Needs/Displacement Risks” layer and click on the triangle next to the subtitle "Recommended." Turn on the "Overpayment by Renters (ACS, 2018-2022) – Tract)" layer by clicking the eye icon to the left side of it. This should be the 7th layer listed. 
14. Make sure you have clicked on your site location on the map to bring up a pop-up window that is titled with the Census Block Group the AHD is in. If you already had the pop-up visible when you turned on the “Overpayment by Renters (ACS, 2018-2022) - Tract” layer, exit out of the site location Census pop up and re-click on your site location to re-open the pop-up with the data reset with the new layer’s information. The pop-up should have multiple slides/pages. To move through the pages to find the information requested for Table 5, click on the arrow that will be located near either the bottom or upper right corner of the pop-up window. 
15. Then find the percentage of cost-burdened renters. This should be in the table within the pop-up, to the right side of the title “Percent of Renter Households for whom Gross Rent (Contract Rent Plus Tenant-Paid Utilities) is 30.0 Percent or More of Household Income.” Input that number as the "Cost-Burdened renters" under the "2018-2022 Data" column in Table 5.
16. Then unselect the “Overpayment by Renters (ACS, 2018-2022) - Tract" layer by clicking the eye icon again to the left side of it.
17. Return to the “Recommended” list under the Under the "Disproportionate Housing Needs/Displacement Risks” layer.  Turn on the "Overpayment by Homeowners (ACS, 2018-2022) – Tract)" layer by clicking the eye icon to the left side of it. This should be the 8th layer listed. 
18. Make sure you have clicked on your site location on the map to bring up a pop-up window that is titled with the Census Block Group the AHD is in. If you already had the pop-up visible when you turned on the “Overpayment by Homeowners (ACS, 2018-2022) - Tract” layer, exit out of the site location Census pop up and re-click on your site location to re-open the pop-up with the data reset with the new layer’s information. The pop-up should have multiple slides/pages. To move through the pages to find the information requested for Table 5, click on the arrow that will be located near either the bottom or upper right corner of the pop-up window. 
19. Then find the percentage of cost-burdened homeowners. This should be in the table within the pop-up, to the right side of the title “Percent of Renter Households for whom Gross Rent (Contract Rent Plus Tenant-Paid Utilities) is 30.0 Percent or More of Household Income.” Input that number as the "Cost-burdened renters" under the "2018-2022 Data" column in Table 5.
20. Then unselect the "Overpayment by Homeowners (ACS, 2018-2022) - Tract" layer by clicking the eye icon again to the left side of it.</t>
  </si>
  <si>
    <t xml:space="preserve">Table 5. Cost Burden </t>
  </si>
  <si>
    <t>Household Inputs</t>
  </si>
  <si>
    <t>2010-2014 Data</t>
  </si>
  <si>
    <t>2018-2022 Data</t>
  </si>
  <si>
    <t>Percent Change</t>
  </si>
  <si>
    <t>Cost-burdened Renters</t>
  </si>
  <si>
    <t>Cost-burdened Homeowners</t>
  </si>
  <si>
    <t>Table 1 Instructions (Expand cell to view)
This table is a summary table of notable changes based on data filled out in the "Displacement Related Data" tab. Please read over the indicators in the "Summary" column and the respective description for the indicator listed in the third column.</t>
  </si>
  <si>
    <t>Table 1. Summary Table</t>
  </si>
  <si>
    <t>Change indicator</t>
  </si>
  <si>
    <t>Summary</t>
  </si>
  <si>
    <t>Why we think this indicator is significant related to displacement</t>
  </si>
  <si>
    <t>Demographic change (+/-5%)</t>
  </si>
  <si>
    <t>This indicator shows whether any (or multiple) race/ethnic groups expereinced an increase, or reduction in their share of the tract's population. A change for one group usually means that one or more of the other groups saw an equivalent change (in the opposite direction) to their share of the population.</t>
  </si>
  <si>
    <t xml:space="preserve">Total population change (+/-5% or more) </t>
  </si>
  <si>
    <t>This indicator shows the overall increase or decrease for the tract's total population over the time period. It can be a useful point of comparison in evaluating the rate of change seen for other indicators.</t>
  </si>
  <si>
    <t>Largest Demographic Group (2019)</t>
  </si>
  <si>
    <t>This indicator offers the baseline for a quick check of whether any demographic change was significant enough to result in a shift in the tract's majority group.</t>
  </si>
  <si>
    <t>Largest Demographic Group (2022)</t>
  </si>
  <si>
    <t>This indicator provides the second, more recent data point for the comparison of majority group demographics.</t>
  </si>
  <si>
    <t>Displacement Risk for Extremely and Very Low Income Households</t>
  </si>
  <si>
    <t>This indicator provides a displacement risk based on a modeled prediction of net migration for low-income households within the 0-50% Area Median Income (AMI) range. "Lower Displacement Risk" indicates a predicted net gain of households within the tract. "At-Risk" indicates potential displacement, or risk of displacement, of households within this income range. "Elevated" indicates a prediction of up to 10% displacement of 0-50% AMI households. Likewise, "High" indicates a prediction for 10-20% of households, and "Extreme" indicates a prediction of more than 20% of households.</t>
  </si>
  <si>
    <t>Displacement Risk for Low Income Households</t>
  </si>
  <si>
    <t>This indicator follows the same breakdown as the previous displacement risk prediction indicator, but for households within the 50-80% of AMI range.</t>
  </si>
  <si>
    <t>Is there a change in the Tract Median Income between 2019-2022 (+/-5%)?</t>
  </si>
  <si>
    <t xml:space="preserve">This indicator can help clarify the economic dynamics of the community's residents. A change in median income can point to a change in earnings for existing residents, or new residents with different income levels from existing residents. </t>
  </si>
  <si>
    <t>Is the change in Tract Median Income over time, greater than the change for the County?</t>
  </si>
  <si>
    <t>This indicator allows for a point of comparison to give context to any noticeable change in income. If a change in median income for the tract is significantly different than the change across the larger county, it may indicate a higher risk of displacement.</t>
  </si>
  <si>
    <t>Is there a difference between the tract's Rent/Home Value and those tracts that surround it?</t>
  </si>
  <si>
    <t>This indicator provides context for why a community might experience rental market pressures, due to its proximity to surrounding communities. A negative value shows that the tract has lower rental costs than neighboring tracts.</t>
  </si>
  <si>
    <t>Based on the latest data, are more than 50% homeowners or renters cost burdened?</t>
  </si>
  <si>
    <t xml:space="preserve">This indicator aims to help identify if the majority of households for either (or both) tenure group, in the tract, are paying more in housing costs than what is considered affordable. This is a significant indicator of risk for displacement. </t>
  </si>
  <si>
    <t>Did the percent of renters or homeowners that are cost burdened increase or decrease by 5 percent or more?</t>
  </si>
  <si>
    <t xml:space="preserve">This indicator looks at the percent change in households paying housing costs beyond what is considered affordable. An increase in households facing higher housing cost can precede neighborhood change/displacement. Renters tend to be most immediately vulnerable, if not protected by limitations to regular rent increases. Decreases could point to income gains for existing residents or the migration of newer higher earning residents. [To check whether it was an increase or decrease, look back to Table 5 in the "Displacement Related Data" tab under the "Percent Change" column in the respective row for cost burdened renters and homeowners.] </t>
  </si>
  <si>
    <t>Is the increase to the tract's rent or home values above the regional median change in rent OR median home value (i.e. a "Hot Market")?</t>
  </si>
  <si>
    <t xml:space="preserve">This indicator serves as a measure for increasing housing costs, as well as the significance of the increase relative to the broader region. Often, the increasing costs of a "Hot Market" are associated with increased private sector interest and investment. </t>
  </si>
  <si>
    <t>Instructions Table 2 (Expand cell to view)
In Table 2, list and describe five adopted and/or proposed policies and programs related to displacement that are publicly-identified. They can be identified in the jurisdiction's Housing Element, other government policies, or any non-governmental organizations anti-displacement work. Doing so will help the applicant respond to prompts listed out in Table 3 and may guide applicants as to what policy would be most appropriate/missing in their jurisdiction.
1. In the first column, list the name of the adopted or Proposed Policy/Program. 
2. In the second column, write a short description of the Policy/Program. If available, include their scale (i.e. reach of policy/program), funding status, whether they are staffed, timeline for implementation, and enforcement cycle. 
3. In the third column, list the name and/or link of the publicly available document it is found in and note the page numbers in parentheses following the name.</t>
  </si>
  <si>
    <t>Table 2. Adopted and Proposed Policy/Programs</t>
  </si>
  <si>
    <t>Name of Adopted or Proposed Policy/Program</t>
  </si>
  <si>
    <t>Short Description of Policy/Program</t>
  </si>
  <si>
    <t>Name and/or Link to Document</t>
  </si>
  <si>
    <t xml:space="preserve">Instructions Table 3 (Expand cell to view)
1. Input the response to the prompt in the "Response" column. </t>
  </si>
  <si>
    <t>Table 3. Prompt and Response Table</t>
  </si>
  <si>
    <t>Prompt</t>
  </si>
  <si>
    <t>Response</t>
  </si>
  <si>
    <t xml:space="preserve">What indicators in this assessment do you hope to address/prevent/mitigate with your proposed Anti-Displacement Activity? </t>
  </si>
  <si>
    <t xml:space="preserve">This Tab consists of instructions for each Table found in the other tabs in one single column. This format is intended to allow a user to copy and past the content into a separate file for ease of use, if they prefer this format. The content is redundant to other tabs. </t>
  </si>
  <si>
    <t>Displacement Related Data Sheet: Table 1</t>
  </si>
  <si>
    <t>Note: Cells in gray will auto populate</t>
  </si>
  <si>
    <t>1. Go to link: https://gis.hcd.ca.gov/portal/apps/experiencebuilder/experience/?id=8d9aa3ab1bc44c968290fc82a51fe7b2</t>
  </si>
  <si>
    <t xml:space="preserve">2. Read pop up instructions to get a sense of how to use the web application. After reading click anywhere outside of the box to exit the pop up.  </t>
  </si>
  <si>
    <t>3. Then zoom into the site of the Affordable Housing Development (AHD). You can try doing this by clicking on the magnifying glass icon in the top right corner of the map and entering the address; however, we have found that you will likely get a pop up requesting you to sign in, rendering the magnifying glass search function unusable. If you get this pop-up to sign in, click “Cancel” and locate your specific site by scrolling and zooming into your specific site manually using your computer mouse or track pad. Click on your site location on the map to bring up a pop-up window that is titled with the Census Block Group the AHD is in.</t>
  </si>
  <si>
    <r>
      <rPr>
        <sz val="11"/>
        <color rgb="FF000000"/>
        <rFont val="Aptos"/>
      </rPr>
      <t>4. Under the “Layer List by Topic Area” on the right-hand side of the screen, click on the triangle/arrow symbol next to the layer titled "Disproportionate Housing Needs/Displacement Risks.” It should be the 7</t>
    </r>
    <r>
      <rPr>
        <vertAlign val="superscript"/>
        <sz val="11"/>
        <color rgb="FF000000"/>
        <rFont val="Aptos"/>
      </rPr>
      <t>th</t>
    </r>
    <r>
      <rPr>
        <sz val="11"/>
        <color rgb="FF000000"/>
        <rFont val="Aptos"/>
      </rPr>
      <t xml:space="preserve"> layer listed. Then click on the triangle next to the subtitle "Recommended."</t>
    </r>
  </si>
  <si>
    <t>5. Turn on the "Estimated Displacement Risk - Overall Displacement (UCB, Urban Displacement Project, 2022) - Tract" layer by clicking the eye icon to the left side of it. This should be the 12th layer listed.</t>
  </si>
  <si>
    <t>6. Make sure you have clicked on your site location on the map to bring up a pop-up window that is titled with the Census Block Group the AHD is in. If you already had the pop-up visible when you turned on the "Estimated Displacement Risk - Overall Displacement (UCB, Urban Displacement Project, 2022) - Tract" layer, exit out of the site location Census pop up and re-click on your site location to re-open the pop-up with the data reset with the new layer’s information. The pop-up should have multiple slides/pages. To move through the pages to find the information requested for Table 1, click on the arrow that will be located near either the bottom or upper right corner of the pop-up window. Input the data requested in Table 1.</t>
  </si>
  <si>
    <t>7. Lastly, unselect the "Estimated Displacement Risk - Overall Displacement (UCB, Urban Displacement Project, 2022) - Tract" layer by clicking the eye icon again to the left side of it.</t>
  </si>
  <si>
    <t>Displacement Related Data Sheet: Table 2</t>
  </si>
  <si>
    <t>If filling out right after table 1, skip to step 4. If starting new session start at step 1. Note: Cells in gray auto populate. Please select from the drop downs.</t>
  </si>
  <si>
    <t xml:space="preserve">2. Read pop up instructions to get a sense of how to use the web application. After reading click anywhere on the page to exit the pop up.  </t>
  </si>
  <si>
    <r>
      <t>4. Under the “Layer List by Topic Area” on the right-hand side of the screen, click on the triangle/arrow symbol next to the layer titled "Disproportionate Housing Needs/Displacement Risks.” It should be the 7</t>
    </r>
    <r>
      <rPr>
        <vertAlign val="superscript"/>
        <sz val="11"/>
        <color theme="1"/>
        <rFont val="Aptos"/>
        <family val="2"/>
      </rPr>
      <t>th</t>
    </r>
    <r>
      <rPr>
        <sz val="11"/>
        <color theme="1"/>
        <rFont val="Aptos"/>
        <family val="2"/>
      </rPr>
      <t xml:space="preserve"> layer listed. Then click on the triangle next to the subtitle "Recommended."</t>
    </r>
  </si>
  <si>
    <t>5. Turn on the "Estimated Displacement Risk 0% to 50% (UCB, Urban Displacement Project, 2022) - Tract" layer by clicking the eye icon to the left side of it. This should be the 13th layer listed.</t>
  </si>
  <si>
    <t>6. Make sure you have clicked on your site location on the map to bring up a pop-up window that is titled with the Census Block Group the AHD is in. If you already had the pop-up visible when you turned on the “Estimated Displacement Risk 0% to 50% (UCB, Urban Displacement Project, 2022) – Tract” layer, exit out of the site location Census pop up and re-click on your site location to re-open the pop-up with the data reset with the new layer’s information. The pop-up should have multiple slides/pages. To move through the pages, click on the arrow that will be located near either the bottom or upper right corner of the pop-up window.</t>
  </si>
  <si>
    <t>7. After that, input the displacement risk in Table 2 in the "Extremely and Very Low income Households (0-50% AMI)" column. The information for this column will likely be found on the last page of the pop-up window.</t>
  </si>
  <si>
    <t xml:space="preserve">8. Next, unselect the "Estimated Displacement Risk 0% to 50% (UCB, Urban Displacement Project, 2022) - Tract" layer by clicking the eye icon to the left side of it.  </t>
  </si>
  <si>
    <t>9. Then, select the "Estimated Renter Displacement - 50% to 80% AMI (UCB, Urban Displacement Project, 2022) Tract" layer by clicking the eye icon to the left side of it. This should be the 14th layer listed.</t>
  </si>
  <si>
    <t>10. Make sure you have clicked on your site location on the map to bring up a pop-up window that is titled with the Census Block Group the AHD is in to note the Displacement Risk listed on the pop up. If you already had the pop-up visible when you turned on the “Estimated Displacement Risk 50% to 80% (UCB, Urban Displacement Project, 2022) – Tract” layer, exit out of the site location Census pop up and re-click on your site location to re-open the pop-up with the data reset with the new layer’s information.</t>
  </si>
  <si>
    <t>11. Input the displacement risk in Table 2 in the "Extremely and Very Low income Households (50-80% AMI)" column.  Applicants should select the Displacement Risk category from the drop down. To move through the pages to find the information requested for Table 2, click on the arrow that will be located near either the bottom or upper right corner of the pop-up window.</t>
  </si>
  <si>
    <t>12. Lastly, unselect the “Estimated Renter Displacement - 50% to 80% AMI (UCB, Urban Displacement Project, 2022) Tract " by clicking the eye icon again to the left side of it.</t>
  </si>
  <si>
    <t>Displacement Related Data Sheet: Table 3</t>
  </si>
  <si>
    <t>If filling out right after table 2, skip to step 4.  If starting new session start at step 1. Note: Cells in gray will auto populate information. Throughout the table, please only input the numbers, do not copy/paste.</t>
  </si>
  <si>
    <r>
      <t>4. Under the “Layer List by Topic Area” on the right-hand side of the screen, click on the triangle/arrow symbol next to the layer titled "Segregation and Integration.” It should be the 6</t>
    </r>
    <r>
      <rPr>
        <vertAlign val="superscript"/>
        <sz val="11"/>
        <color theme="1"/>
        <rFont val="Aptos"/>
        <family val="2"/>
      </rPr>
      <t>th</t>
    </r>
    <r>
      <rPr>
        <sz val="11"/>
        <color theme="1"/>
        <rFont val="Aptos"/>
        <family val="2"/>
      </rPr>
      <t xml:space="preserve"> layer listed. Then click on the triangle next to the subtitle "Recommended."</t>
    </r>
  </si>
  <si>
    <t>5. Turn on the "Predominant Population (ACS, 2018-2022) - Tract" layer by clicking the eye icon to the left side of it. This should be the 10th layer listed.</t>
  </si>
  <si>
    <t>6. Make sure you have clicked on your site location on the map to bring up a pop-up window that is titled with the Census Block Group the AHD is in. If you already had the pop-up visible when you turned on the “Predominant Population (ACS, 2018-2022) - Tract” layer, exit out of the site location Census pop up and re-click on your site location to re-open the pop-up with the data reset with the new layer’s information. The pop-up should have multiple slides/pages. To move through the pages to find the information requested for Table 3, click on the arrow that will be located near either the bottom or upper right corner of the pop-up window.</t>
  </si>
  <si>
    <t>7. Hover your cursor over each pie chart segment to find the race/ethnicity percentages needed for Table 3.a.  Input the data requested in Table 3. If a race/ethnicity does not appear on the pie chart, scroll through the information below the pie chart on the pop-up to confirm that the race/ethnicity is not present in the Census tract and enter 0.00% for that respective race/ethnicity on Table 3.</t>
  </si>
  <si>
    <t>8. Lastly, unselect the “Predominant Population (ACS, 2018-2022) – Tract” layer by clicking the eye icon again to the left side of it.</t>
  </si>
  <si>
    <t>Displacement Related Data Sheet: Table 4</t>
  </si>
  <si>
    <t>If filling out right after Table 3, skip to step 4. If starting new session, start at step 1. Note: Cells in gray will auto populate. Throughout the table, please only input the numbers, do not copy/paste</t>
  </si>
  <si>
    <t>1.Go to link: https://gis.hcd.ca.gov/portal/apps/experiencebuilder/experience/?id=8d9aa3ab1bc44c968290fc82a51fe7b2</t>
  </si>
  <si>
    <t>5. Then select the layer under "Segregation and Integration" titled “Median Income (ACS, 2018-2022) – Tract.” It should be the 3rd layer listed.</t>
  </si>
  <si>
    <t>6. Make sure you have clicked on your site location on the map to bring up a pop-up window that is titled with the Census Block Group the AHD is in. If you already had the pop-up visible when you turned on the “Median Income (ACS, 2018-2022) – Tract” layer, exit out of the site location Census pop up and re-click on your site location to re-open the pop-up with the data reset with the new layer’s information. The pop-up should have multiple slides/pages. To move through the pages to find the information requested for Table 4, click on the arrow that will be located near either the bottom or upper right corner of the pop-up window.</t>
  </si>
  <si>
    <t>7. Then find the number for tract median income. This should be in the third row of the table in the pop up, to the right side of the title "Median Household Income in past 12 months (in 2022 inflation-adjusted dollars)”. Enter that number into Table 4 under the column "Income Amounts (2022)", in the row titled "Tract Median Income".</t>
  </si>
  <si>
    <t>8. Then unselect the "Median Income (ACS, 2018-2022) - Tract" layer by clicking the eye icon again to the left side of it.</t>
  </si>
  <si>
    <t>9. Next, in a new browser tab, go to this link: https://www.hcd.ca.gov/grants-funding/income-limits/state-and-federal-income-limits/docs/income-limits-2019.pdf</t>
  </si>
  <si>
    <r>
      <t xml:space="preserve">10. Find the county the AHD is located in and note/copy the "4-Person Area Median Income" listed right below the county name in </t>
    </r>
    <r>
      <rPr>
        <b/>
        <sz val="11"/>
        <color theme="1"/>
        <rFont val="Aptos"/>
        <family val="2"/>
      </rPr>
      <t>bold</t>
    </r>
    <r>
      <rPr>
        <sz val="11"/>
        <color theme="1"/>
        <rFont val="Aptos"/>
        <family val="2"/>
      </rPr>
      <t>. Counties are listed in alphabetical order starting on the 5th page of the document.</t>
    </r>
  </si>
  <si>
    <t>11. Enter the number you noted/copied into Table 4 under "Income Amounts 2019" for the row titled "County AMI".</t>
  </si>
  <si>
    <t>12. Next, go to this link: https://www.hcd.ca.gov/docs/grants-and-funding/inc2k22.pdf</t>
  </si>
  <si>
    <r>
      <t xml:space="preserve">13. Find the county the AHD is located in and note/copy the "4-Person Area Median Income" listed right below the county name in </t>
    </r>
    <r>
      <rPr>
        <b/>
        <sz val="11"/>
        <color theme="1"/>
        <rFont val="Aptos"/>
        <family val="2"/>
      </rPr>
      <t>bold</t>
    </r>
    <r>
      <rPr>
        <sz val="11"/>
        <color theme="1"/>
        <rFont val="Aptos"/>
        <family val="2"/>
      </rPr>
      <t>. Counties are listed in alphabetical order starting on the 6th page of the document.</t>
    </r>
  </si>
  <si>
    <t>14. Enter that number into Table 4 under the column "Income Amounts (2022)", in the row titled "County AMI".</t>
  </si>
  <si>
    <t>Displacement Related Data Sheet: Table 5</t>
  </si>
  <si>
    <t>If filling out right after Table 4, skip to step 4. If starting new session, start at step 1. Note: Cells in gray will auto populate. Throughout the table, please only input the numbers, do not copy/paste.</t>
  </si>
  <si>
    <t>4. Under the “Layer List by Topic Area” on the right-hand side of the screen, click on the triangle/arrow symbol next to the layer titled "Disproportionate Housing Needs/Displacement Risks.” It should be the 7th layer listed. Then click on the triangle next to the subtitle "Additional."</t>
  </si>
  <si>
    <r>
      <t>5. Turn on the "Overpayment by Renters (ACS, 2010-2014) – Tract)" layer by clicking the eye icon to the left side of it. This should be the 2</t>
    </r>
    <r>
      <rPr>
        <vertAlign val="superscript"/>
        <sz val="11"/>
        <color theme="1"/>
        <rFont val="Aptos"/>
        <family val="2"/>
      </rPr>
      <t>nd</t>
    </r>
    <r>
      <rPr>
        <sz val="11"/>
        <color theme="1"/>
        <rFont val="Aptos"/>
        <family val="2"/>
      </rPr>
      <t xml:space="preserve"> layer listed.</t>
    </r>
  </si>
  <si>
    <t>6. Make sure you have clicked on your site location on the map to bring up a pop-up window that is titled with the Census Block Group the AHD is in. If you already had the pop-up visible when you turned on the “Overpayment by Renters (ACS, 2010-2014) - Tract” layer, exit out of the site location Census pop up and re-click on your site location to re-open the pop-up with the data reset with the new layer’s information. The pop-up should have multiple slides/pages. To move through the pages, click on the arrow that will be located near either the bottom or upper right corner of the pop-up window.</t>
  </si>
  <si>
    <t>7. Then find the percentage of cost-burdened renters. This should be in the table within the pop-up, to the right side of the title “Percent of Renter Households for whom Gross Rent (Contract Rent Plus Tenant-Paid Utilities) is 30.0 Percent or More of Household Income.” Input that number as the "Cost-burdened renters" under the "2010-2014 Data" column in Table 5.</t>
  </si>
  <si>
    <t>8. Then unselect the "Overpayment by Renters (ACS, 2010-2014) - Tract" layer by clicking the eye icon again to the left side of it.</t>
  </si>
  <si>
    <t>9. Return to the “Additional” list under the “Disproportionate Housing Needs/Displacement Risks” layer. Turn on the "Overpayment by Homeowners (ACS, 2010-2014) – Tract)" layer by clicking the eye icon to the left side of it. This should be the 3rd layer listed.</t>
  </si>
  <si>
    <t>10. Make sure you have clicked on your site location on the map to bring up a pop-up window that is titled with the Census Block Group the AHD is in. If you already had the pop-up visible when you turned on the “Overpayment by Homeowners (ACS, 2010-2014) - Tract” layer, exit out of the site location Census pop up and re-click on your site location to re-open the pop-up with the data reset with the new layer’s information. The pop-up should have multiple slides/pages. To move through the pages to find the information requested for Tabe 5, click on the arrow that will be located near either the bottom or upper right corner of the pop-up window.</t>
  </si>
  <si>
    <t>11. Then find the percentage of cost-burdened homeowners. This should be in the table within the pop up, to the right side of the title “Percent of Owner Households with Mortgages whose Monthly Owner Costs are 30.0 Percent or More of Household Income.” Input that number as the "Cost-Burdened homeowners" under the "2010-2014 Data" column in Table 5.</t>
  </si>
  <si>
    <t>12. Then unselect the “Overpayment by Homeowners (ACS, 2010-2014) - Tract" layer by clicking the eye icon again to the left side of it.</t>
  </si>
  <si>
    <t>13. Return to the "Disproportionate Housing Needs/Displacement Risks” layer and click on the triangle next to the subtitle "Recommended." Turn on the "Overpayment by Renters (ACS, 2018-2022) – Tract)" layer by clicking the eye icon to the left side of it. This should be the 7th layer listed.</t>
  </si>
  <si>
    <t>14. Make sure you have clicked on your site location on the map to bring up a pop-up window that is titled with the Census Block Group the AHD is in. If you already had the pop-up visible when you turned on the “Overpayment by Renters (ACS, 2018-2022) - Tract” layer, exit out of the site location Census pop up and re-click on your site location to re-open the pop-up with the data reset with the new layer’s information. The pop-up should have multiple slides/pages. To move through the pages to find the information requested for Table 5, click on the arrow that will be located near either the bottom or upper right corner of the pop-up window.</t>
  </si>
  <si>
    <t>15. Then find the percentage of cost-burdened renters. This should be in the table within the pop-up, to the right side of the title “Percent of Renter Households for whom Gross Rent (Contract Rent Plus Tenant-Paid Utilities) is 30.0 Percent or More of Household Income.” Input that number as the "Cost-Burdened renters" under the "2018-2022 Data" column in Table 5.</t>
  </si>
  <si>
    <t>16. Then unselect the “Overpayment by Renters (ACS, 2018-2022) - Tract" layer by clicking the eye icon again to the left side of it.</t>
  </si>
  <si>
    <t>17. Return to the “Recommended” list under the Under the "Disproportionate Housing Needs/Displacement Risks” layer.  Turn on the "Overpayment by Homeowners (ACS, 2018-2022) – Tract)" layer by clicking the eye icon to the left side of it. This should be the 8th  layer listed.</t>
  </si>
  <si>
    <t>18. Make sure you have clicked on your site location on the map to bring up a pop-up window that is titled with the Census Block Group the AHD is in. If you already had the pop-up visible when you turned on the “Overpayment by Homeowners (ACS, 2018-2022) - Tract” layer, exit out of the site location Census pop up and re-click on your site location to re-open the pop-up with the data reset with the new layer’s information. The pop-up should have multiple slides/pages. To move through the pages to find the information requested for Table 5, click on the arrow that will be located near either the bottom or upper right corner of the pop-up window.</t>
  </si>
  <si>
    <t>19. Then find the percentage of cost-burdened homeowners. This should be in the table within the pop-up, to the right side of the title “Percent of Renter Households for whom Gross Rent (Contract Rent Plus Tenant-Paid Utilities) is 30.0 Percent or More of Household Income.” Input that number as the "Cost-burdened renters" under the "2018-2022 Data" column in Table 5.</t>
  </si>
  <si>
    <t>20. Then unselect the "Overpayment by Homeowners (ACS, 2018-2022) - Tract" layer by clicking the eye icon again to the left side of it.</t>
  </si>
  <si>
    <t>Summary and Questions Sheet: Table 1</t>
  </si>
  <si>
    <t>This table is a summary table of notable changes based on data filled out in the "Displacement Related Data" tab. Please read over the indicators in the "Summary" column and the respective description for the indicator listed in the third column.</t>
  </si>
  <si>
    <t>Summary and Questions Sheet: Table 2</t>
  </si>
  <si>
    <t>In Table 2, list and describe five adopted and/or proposed policies and programs related to displacement that are publicly-identified. They can be identified in the jurisdiction's Housing Element, other government policies, or any non-governmental organizations anti-displacement work. Doing so will help the applicant respond to prompts listed out in Table 3 and may guide applicants as to what policy would be most appropriate/missing in their jurisdiction.</t>
  </si>
  <si>
    <t>1. In the first column, list the name of the adopted or Proposed Policy/Program.</t>
  </si>
  <si>
    <t>2. In the second column, write a short description of the Policy/Program. If available, include their scale (i.e. reach of policy/program), funding status, whether they are staffed, timeline for implementation, and enforcement cycle.</t>
  </si>
  <si>
    <t>3. In the third column, list the name and/or link of the publicly available document it is found in and note the page numbers in parentheses following the name.</t>
  </si>
  <si>
    <t>Summary and Questions Sheet: Table 3</t>
  </si>
  <si>
    <t xml:space="preserve">1. Input the response to the prompt in the "Response" column.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</si>
</sst>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6" formatCode="&quot;$&quot;#,##0_);[Red]\(&quot;$&quot;#,##0\)"/>
    <numFmt numFmtId="44" formatCode="_(&quot;$&quot;* #,##0.00_);_(&quot;$&quot;* \(#,##0.00\);_(&quot;$&quot;* &quot;-&quot;??_);_(@_)"/>
    <numFmt numFmtId="164" formatCode="&quot;$&quot;#,##0.00"/>
    <numFmt numFmtId="165" formatCode="0.0"/>
    <numFmt numFmtId="166" formatCode="_(&quot;$&quot;* #,##0_);_(&quot;$&quot;* \(#,##0\);_(&quot;$&quot;* &quot;-&quot;??_);_(@_)"/>
    <numFmt numFmtId="167" formatCode="_(* #,##0_);_(* \(#,##0\);_(* &quot;-&quot;??_);_(@_)"/>
    <numFmt numFmtId="168" formatCode="0.0%"/>
    <numFmt numFmtId="169" formatCode="_([$$-409]* #,##0.00_);_([$$-409]* \(#,##0.00\);_([$$-409]* &quot;-&quot;??_);_(@_)"/>
  </numFmts>
  <fonts count="21">
    <font>
      <sz val="11"/>
      <color theme="1"/>
      <name val="Calibri"/>
      <family val="2"/>
      <scheme val="minor"/>
    </font>
    <font>
      <sz val="12"/>
      <color theme="1"/>
      <name val="Calibri"/>
      <family val="2"/>
      <scheme val="minor"/>
    </font>
    <font>
      <sz val="14"/>
      <color theme="1"/>
      <name val="Calibri"/>
      <family val="2"/>
      <scheme val="minor"/>
    </font>
    <font>
      <sz val="11"/>
      <color rgb="FF000000"/>
      <name val="Calibri"/>
      <family val="2"/>
      <scheme val="minor"/>
    </font>
    <font>
      <sz val="10"/>
      <color rgb="FF000000"/>
      <name val="Arial"/>
      <family val="2"/>
    </font>
    <font>
      <sz val="8"/>
      <name val="Calibri"/>
      <family val="2"/>
      <scheme val="minor"/>
    </font>
    <font>
      <sz val="12"/>
      <color theme="0"/>
      <name val="Calibri"/>
      <family val="2"/>
      <scheme val="minor"/>
    </font>
    <font>
      <sz val="11"/>
      <color theme="1"/>
      <name val="Calibri"/>
      <family val="2"/>
      <scheme val="minor"/>
    </font>
    <font>
      <sz val="12"/>
      <color theme="1"/>
      <name val="Calibri"/>
      <family val="2"/>
      <scheme val="minor"/>
    </font>
    <font>
      <u/>
      <sz val="12"/>
      <color theme="10"/>
      <name val="Calibri"/>
      <family val="2"/>
      <scheme val="minor"/>
    </font>
    <font>
      <sz val="12"/>
      <color rgb="FF000000"/>
      <name val="Calibri"/>
      <family val="2"/>
      <scheme val="minor"/>
    </font>
    <font>
      <b/>
      <sz val="12"/>
      <color theme="1"/>
      <name val="Calibri"/>
      <family val="2"/>
      <scheme val="minor"/>
    </font>
    <font>
      <sz val="14"/>
      <color rgb="FF000000"/>
      <name val="Calibri"/>
      <family val="2"/>
      <scheme val="minor"/>
    </font>
    <font>
      <b/>
      <sz val="12"/>
      <color theme="0"/>
      <name val="Calibri"/>
      <family val="2"/>
      <scheme val="minor"/>
    </font>
    <font>
      <sz val="12"/>
      <color rgb="FF000000"/>
      <name val="Calibri"/>
      <family val="2"/>
    </font>
    <font>
      <b/>
      <sz val="12"/>
      <color rgb="FFFFFFFF"/>
      <name val="Calibri"/>
      <family val="2"/>
      <scheme val="minor"/>
    </font>
    <font>
      <sz val="11"/>
      <color theme="1"/>
      <name val="Aptos"/>
      <family val="2"/>
    </font>
    <font>
      <vertAlign val="superscript"/>
      <sz val="11"/>
      <color theme="1"/>
      <name val="Aptos"/>
      <family val="2"/>
    </font>
    <font>
      <b/>
      <sz val="11"/>
      <color theme="1"/>
      <name val="Aptos"/>
      <family val="2"/>
    </font>
    <font>
      <sz val="11"/>
      <color rgb="FF000000"/>
      <name val="Aptos"/>
    </font>
    <font>
      <vertAlign val="superscript"/>
      <sz val="11"/>
      <color rgb="FF000000"/>
      <name val="Aptos"/>
    </font>
  </fonts>
  <fills count="10">
    <fill>
      <patternFill patternType="none"/>
    </fill>
    <fill>
      <patternFill patternType="gray125"/>
    </fill>
    <fill>
      <patternFill patternType="solid">
        <fgColor rgb="FF125988"/>
        <bgColor indexed="64"/>
      </patternFill>
    </fill>
    <fill>
      <patternFill patternType="solid">
        <fgColor theme="2" tint="-0.249977111117893"/>
        <bgColor indexed="64"/>
      </patternFill>
    </fill>
    <fill>
      <patternFill patternType="solid">
        <fgColor rgb="FFFFE699"/>
        <bgColor indexed="64"/>
      </patternFill>
    </fill>
    <fill>
      <patternFill patternType="solid">
        <fgColor rgb="FF006699"/>
        <bgColor indexed="64"/>
      </patternFill>
    </fill>
    <fill>
      <patternFill patternType="solid">
        <fgColor theme="7" tint="0.59999389629810485"/>
        <bgColor indexed="64"/>
      </patternFill>
    </fill>
    <fill>
      <patternFill patternType="solid">
        <fgColor rgb="FF185983"/>
        <bgColor indexed="64"/>
      </patternFill>
    </fill>
    <fill>
      <patternFill patternType="solid">
        <fgColor rgb="FF185983"/>
        <bgColor rgb="FF000000"/>
      </patternFill>
    </fill>
    <fill>
      <patternFill patternType="solid">
        <fgColor theme="4" tint="0.79998168889431442"/>
        <bgColor indexed="64"/>
      </patternFill>
    </fill>
  </fills>
  <borders count="10">
    <border>
      <left/>
      <right/>
      <top/>
      <bottom/>
      <diagonal/>
    </border>
    <border>
      <left style="thin">
        <color rgb="FF125988"/>
      </left>
      <right style="thin">
        <color rgb="FF125988"/>
      </right>
      <top style="thin">
        <color rgb="FF125988"/>
      </top>
      <bottom/>
      <diagonal/>
    </border>
    <border>
      <left style="thin">
        <color rgb="FF125988"/>
      </left>
      <right style="thin">
        <color rgb="FF125988"/>
      </right>
      <top style="thin">
        <color rgb="FF125988"/>
      </top>
      <bottom style="thin">
        <color rgb="FF125988"/>
      </bottom>
      <diagonal/>
    </border>
    <border>
      <left style="thin">
        <color rgb="FF006699"/>
      </left>
      <right style="thin">
        <color rgb="FF006699"/>
      </right>
      <top style="thin">
        <color rgb="FF006699"/>
      </top>
      <bottom style="thin">
        <color rgb="FF006699"/>
      </bottom>
      <diagonal/>
    </border>
    <border>
      <left style="thin">
        <color rgb="FF185983"/>
      </left>
      <right style="thin">
        <color rgb="FF185983"/>
      </right>
      <top style="thin">
        <color rgb="FF185983"/>
      </top>
      <bottom style="thin">
        <color rgb="FF185983"/>
      </bottom>
      <diagonal/>
    </border>
    <border>
      <left style="thin">
        <color rgb="FF125988"/>
      </left>
      <right/>
      <top style="thin">
        <color rgb="FF125988"/>
      </top>
      <bottom/>
      <diagonal/>
    </border>
    <border>
      <left style="thin">
        <color theme="8" tint="0.39997558519241921"/>
      </left>
      <right/>
      <top/>
      <bottom/>
      <diagonal/>
    </border>
    <border>
      <left/>
      <right style="thin">
        <color theme="8" tint="0.39997558519241921"/>
      </right>
      <top/>
      <bottom/>
      <diagonal/>
    </border>
    <border>
      <left style="thin">
        <color rgb="FF125988"/>
      </left>
      <right style="thin">
        <color rgb="FF125988"/>
      </right>
      <top style="thin">
        <color rgb="FF125988"/>
      </top>
      <bottom style="thin">
        <color theme="4" tint="0.39997558519241921"/>
      </bottom>
      <diagonal/>
    </border>
    <border>
      <left style="thin">
        <color rgb="FF185983"/>
      </left>
      <right style="thin">
        <color rgb="FF185983"/>
      </right>
      <top style="thin">
        <color rgb="FF185983"/>
      </top>
      <bottom/>
      <diagonal/>
    </border>
  </borders>
  <cellStyleXfs count="7">
    <xf numFmtId="0" fontId="0" fillId="0" borderId="0"/>
    <xf numFmtId="0" fontId="4" fillId="0" borderId="0"/>
    <xf numFmtId="9" fontId="7" fillId="0" borderId="0" applyFont="0" applyFill="0" applyBorder="0" applyAlignment="0" applyProtection="0"/>
    <xf numFmtId="0" fontId="8" fillId="0" borderId="0"/>
    <xf numFmtId="44" fontId="8" fillId="0" borderId="0" applyFont="0" applyFill="0" applyBorder="0" applyAlignment="0" applyProtection="0"/>
    <xf numFmtId="9" fontId="8" fillId="0" borderId="0" applyFont="0" applyFill="0" applyBorder="0" applyAlignment="0" applyProtection="0"/>
    <xf numFmtId="0" fontId="9" fillId="0" borderId="0" applyNumberFormat="0" applyFill="0" applyBorder="0" applyAlignment="0" applyProtection="0"/>
  </cellStyleXfs>
  <cellXfs count="82">
    <xf numFmtId="0" fontId="0" fillId="0" borderId="0" xfId="0"/>
    <xf numFmtId="0" fontId="0" fillId="0" borderId="0" xfId="0" applyAlignment="1">
      <alignment wrapText="1"/>
    </xf>
    <xf numFmtId="0" fontId="2" fillId="0" borderId="0" xfId="0" applyFont="1" applyAlignment="1">
      <alignment wrapText="1"/>
    </xf>
    <xf numFmtId="0" fontId="2" fillId="0" borderId="0" xfId="0" applyFont="1"/>
    <xf numFmtId="0" fontId="8" fillId="0" borderId="0" xfId="3"/>
    <xf numFmtId="0" fontId="2" fillId="0" borderId="0" xfId="3" applyFont="1" applyAlignment="1">
      <alignment wrapText="1"/>
    </xf>
    <xf numFmtId="0" fontId="8" fillId="2" borderId="0" xfId="3" applyFill="1" applyAlignment="1">
      <alignment horizontal="center" wrapText="1"/>
    </xf>
    <xf numFmtId="0" fontId="8" fillId="2" borderId="0" xfId="3" applyFill="1" applyAlignment="1">
      <alignment horizontal="center"/>
    </xf>
    <xf numFmtId="0" fontId="8" fillId="0" borderId="2" xfId="3" applyBorder="1" applyAlignment="1">
      <alignment wrapText="1"/>
    </xf>
    <xf numFmtId="1" fontId="8" fillId="0" borderId="2" xfId="3" applyNumberFormat="1" applyBorder="1" applyAlignment="1">
      <alignment horizontal="right"/>
    </xf>
    <xf numFmtId="165" fontId="8" fillId="0" borderId="2" xfId="3" applyNumberFormat="1" applyBorder="1" applyAlignment="1">
      <alignment horizontal="right"/>
    </xf>
    <xf numFmtId="166" fontId="0" fillId="0" borderId="2" xfId="4" applyNumberFormat="1" applyFont="1" applyBorder="1" applyAlignment="1">
      <alignment horizontal="right"/>
    </xf>
    <xf numFmtId="0" fontId="2" fillId="0" borderId="0" xfId="3" applyFont="1"/>
    <xf numFmtId="0" fontId="8" fillId="2" borderId="0" xfId="3" applyFill="1" applyAlignment="1">
      <alignment wrapText="1"/>
    </xf>
    <xf numFmtId="0" fontId="8" fillId="0" borderId="2" xfId="3" applyBorder="1"/>
    <xf numFmtId="0" fontId="8" fillId="0" borderId="0" xfId="3" applyAlignment="1">
      <alignment wrapText="1"/>
    </xf>
    <xf numFmtId="10" fontId="8" fillId="0" borderId="2" xfId="3" applyNumberFormat="1" applyBorder="1" applyAlignment="1">
      <alignment horizontal="right"/>
    </xf>
    <xf numFmtId="0" fontId="8" fillId="5" borderId="0" xfId="3" applyFill="1" applyAlignment="1">
      <alignment wrapText="1"/>
    </xf>
    <xf numFmtId="0" fontId="10" fillId="0" borderId="3" xfId="6" applyFont="1" applyBorder="1" applyAlignment="1">
      <alignment wrapText="1"/>
    </xf>
    <xf numFmtId="166" fontId="8" fillId="0" borderId="3" xfId="3" applyNumberFormat="1" applyBorder="1"/>
    <xf numFmtId="165" fontId="8" fillId="0" borderId="2" xfId="3" applyNumberFormat="1" applyBorder="1" applyAlignment="1">
      <alignment horizontal="right" wrapText="1"/>
    </xf>
    <xf numFmtId="164" fontId="3" fillId="0" borderId="2" xfId="4" applyNumberFormat="1" applyFont="1" applyBorder="1" applyAlignment="1">
      <alignment horizontal="right"/>
    </xf>
    <xf numFmtId="169" fontId="8" fillId="0" borderId="3" xfId="3" applyNumberFormat="1" applyBorder="1" applyAlignment="1">
      <alignment wrapText="1"/>
    </xf>
    <xf numFmtId="0" fontId="11" fillId="0" borderId="2" xfId="3" applyFont="1" applyBorder="1"/>
    <xf numFmtId="166" fontId="8" fillId="3" borderId="3" xfId="3" applyNumberFormat="1" applyFill="1" applyBorder="1" applyAlignment="1">
      <alignment wrapText="1"/>
    </xf>
    <xf numFmtId="168" fontId="8" fillId="3" borderId="3" xfId="3" applyNumberFormat="1" applyFill="1" applyBorder="1"/>
    <xf numFmtId="165" fontId="11" fillId="3" borderId="2" xfId="3" applyNumberFormat="1" applyFont="1" applyFill="1" applyBorder="1"/>
    <xf numFmtId="10" fontId="8" fillId="3" borderId="2" xfId="3" applyNumberFormat="1" applyFill="1" applyBorder="1"/>
    <xf numFmtId="165" fontId="8" fillId="3" borderId="2" xfId="3" applyNumberFormat="1" applyFill="1" applyBorder="1"/>
    <xf numFmtId="10" fontId="8" fillId="3" borderId="2" xfId="3" applyNumberFormat="1" applyFill="1" applyBorder="1" applyAlignment="1">
      <alignment horizontal="right"/>
    </xf>
    <xf numFmtId="0" fontId="0" fillId="7" borderId="0" xfId="0" applyFill="1" applyAlignment="1">
      <alignment wrapText="1"/>
    </xf>
    <xf numFmtId="0" fontId="0" fillId="7" borderId="0" xfId="0" applyFill="1"/>
    <xf numFmtId="6" fontId="8" fillId="0" borderId="0" xfId="3" applyNumberFormat="1"/>
    <xf numFmtId="166" fontId="8" fillId="0" borderId="0" xfId="3" applyNumberFormat="1"/>
    <xf numFmtId="0" fontId="6" fillId="7" borderId="0" xfId="6" applyFont="1" applyFill="1" applyBorder="1" applyAlignment="1">
      <alignment wrapText="1"/>
    </xf>
    <xf numFmtId="0" fontId="12" fillId="0" borderId="0" xfId="6" applyFont="1" applyBorder="1" applyAlignment="1">
      <alignment wrapText="1"/>
    </xf>
    <xf numFmtId="0" fontId="10" fillId="0" borderId="2" xfId="6" applyFont="1" applyBorder="1" applyAlignment="1">
      <alignment wrapText="1"/>
    </xf>
    <xf numFmtId="0" fontId="10" fillId="6" borderId="0" xfId="6" applyFont="1" applyFill="1" applyBorder="1" applyAlignment="1">
      <alignment horizontal="left" vertical="top" wrapText="1"/>
    </xf>
    <xf numFmtId="0" fontId="0" fillId="4" borderId="0" xfId="0" applyFill="1" applyAlignment="1">
      <alignment horizontal="left" vertical="top" wrapText="1"/>
    </xf>
    <xf numFmtId="0" fontId="2" fillId="0" borderId="0" xfId="0" applyFont="1" applyAlignment="1">
      <alignment horizontal="left"/>
    </xf>
    <xf numFmtId="0" fontId="0" fillId="7" borderId="0" xfId="0" applyFill="1" applyAlignment="1">
      <alignment horizontal="left" wrapText="1"/>
    </xf>
    <xf numFmtId="0" fontId="0" fillId="0" borderId="4" xfId="0" applyBorder="1" applyAlignment="1">
      <alignment horizontal="left" wrapText="1"/>
    </xf>
    <xf numFmtId="0" fontId="0" fillId="0" borderId="4" xfId="0" applyBorder="1"/>
    <xf numFmtId="0" fontId="0" fillId="0" borderId="4" xfId="0" applyBorder="1" applyAlignment="1">
      <alignment wrapText="1"/>
    </xf>
    <xf numFmtId="0" fontId="0" fillId="0" borderId="1" xfId="0" applyBorder="1" applyAlignment="1">
      <alignment horizontal="left" wrapText="1"/>
    </xf>
    <xf numFmtId="0" fontId="13" fillId="7" borderId="6" xfId="3" applyFont="1" applyFill="1" applyBorder="1"/>
    <xf numFmtId="0" fontId="13" fillId="7" borderId="0" xfId="3" applyFont="1" applyFill="1"/>
    <xf numFmtId="0" fontId="13" fillId="7" borderId="7" xfId="3" applyFont="1" applyFill="1" applyBorder="1"/>
    <xf numFmtId="0" fontId="1" fillId="0" borderId="0" xfId="3" applyFont="1"/>
    <xf numFmtId="0" fontId="1" fillId="6" borderId="0" xfId="3" applyFont="1" applyFill="1" applyAlignment="1">
      <alignment vertical="top" wrapText="1"/>
    </xf>
    <xf numFmtId="1" fontId="1" fillId="0" borderId="2" xfId="3" applyNumberFormat="1" applyFont="1" applyBorder="1" applyAlignment="1">
      <alignment horizontal="right"/>
    </xf>
    <xf numFmtId="166" fontId="1" fillId="7" borderId="0" xfId="3" applyNumberFormat="1" applyFont="1" applyFill="1"/>
    <xf numFmtId="10" fontId="1" fillId="3" borderId="2" xfId="3" applyNumberFormat="1" applyFont="1" applyFill="1" applyBorder="1"/>
    <xf numFmtId="0" fontId="1" fillId="0" borderId="5" xfId="3" applyFont="1" applyBorder="1" applyAlignment="1">
      <alignment wrapText="1"/>
    </xf>
    <xf numFmtId="0" fontId="1" fillId="0" borderId="5" xfId="0" applyFont="1" applyBorder="1"/>
    <xf numFmtId="0" fontId="14" fillId="0" borderId="0" xfId="0" applyFont="1" applyAlignment="1">
      <alignment wrapText="1"/>
    </xf>
    <xf numFmtId="0" fontId="0" fillId="0" borderId="0" xfId="0" applyAlignment="1">
      <alignment vertical="center" wrapText="1"/>
    </xf>
    <xf numFmtId="0" fontId="1" fillId="0" borderId="5" xfId="0" applyFont="1" applyBorder="1" applyAlignment="1">
      <alignment wrapText="1"/>
    </xf>
    <xf numFmtId="0" fontId="1" fillId="0" borderId="5" xfId="0" applyFont="1" applyBorder="1" applyAlignment="1">
      <alignment horizontal="left" wrapText="1"/>
    </xf>
    <xf numFmtId="0" fontId="0" fillId="4" borderId="0" xfId="0" applyFill="1" applyAlignment="1">
      <alignment vertical="top" wrapText="1"/>
    </xf>
    <xf numFmtId="10" fontId="8" fillId="0" borderId="0" xfId="3" applyNumberFormat="1"/>
    <xf numFmtId="0" fontId="1" fillId="2" borderId="0" xfId="3" applyFont="1" applyFill="1"/>
    <xf numFmtId="0" fontId="1" fillId="2" borderId="0" xfId="3" applyFont="1" applyFill="1" applyAlignment="1">
      <alignment wrapText="1"/>
    </xf>
    <xf numFmtId="10" fontId="1" fillId="3" borderId="2" xfId="3" applyNumberFormat="1" applyFont="1" applyFill="1" applyBorder="1" applyAlignment="1">
      <alignment horizontal="right"/>
    </xf>
    <xf numFmtId="10" fontId="8" fillId="0" borderId="2" xfId="3" applyNumberFormat="1" applyBorder="1"/>
    <xf numFmtId="10" fontId="1" fillId="0" borderId="2" xfId="3" applyNumberFormat="1" applyFont="1" applyBorder="1" applyAlignment="1">
      <alignment horizontal="right"/>
    </xf>
    <xf numFmtId="0" fontId="1" fillId="5" borderId="0" xfId="3" applyFont="1" applyFill="1" applyAlignment="1">
      <alignment wrapText="1"/>
    </xf>
    <xf numFmtId="0" fontId="15" fillId="8" borderId="0" xfId="0" applyFont="1" applyFill="1"/>
    <xf numFmtId="0" fontId="1" fillId="0" borderId="2" xfId="3" applyFont="1" applyBorder="1" applyAlignment="1">
      <alignment wrapText="1"/>
    </xf>
    <xf numFmtId="167" fontId="1" fillId="0" borderId="2" xfId="3" applyNumberFormat="1" applyFont="1" applyBorder="1"/>
    <xf numFmtId="168" fontId="1" fillId="3" borderId="2" xfId="3" applyNumberFormat="1" applyFont="1" applyFill="1" applyBorder="1" applyAlignment="1">
      <alignment horizontal="right"/>
    </xf>
    <xf numFmtId="168" fontId="1" fillId="0" borderId="2" xfId="2" applyNumberFormat="1" applyFont="1" applyBorder="1"/>
    <xf numFmtId="167" fontId="1" fillId="3" borderId="2" xfId="3" applyNumberFormat="1" applyFont="1" applyFill="1" applyBorder="1"/>
    <xf numFmtId="0" fontId="1" fillId="6" borderId="8" xfId="3" applyFont="1" applyFill="1" applyBorder="1" applyAlignment="1">
      <alignment vertical="top" wrapText="1"/>
    </xf>
    <xf numFmtId="166" fontId="8" fillId="9" borderId="3" xfId="3" applyNumberFormat="1" applyFill="1" applyBorder="1" applyAlignment="1">
      <alignment wrapText="1"/>
    </xf>
    <xf numFmtId="0" fontId="1" fillId="0" borderId="3" xfId="0" applyFont="1" applyBorder="1"/>
    <xf numFmtId="0" fontId="1" fillId="0" borderId="5" xfId="3" applyNumberFormat="1" applyFont="1" applyFill="1" applyBorder="1" applyAlignment="1">
      <alignment wrapText="1"/>
    </xf>
    <xf numFmtId="0" fontId="0" fillId="0" borderId="1" xfId="0" applyFont="1" applyFill="1" applyBorder="1" applyAlignment="1">
      <alignment horizontal="left" wrapText="1"/>
    </xf>
    <xf numFmtId="0" fontId="0" fillId="0" borderId="9" xfId="0" applyBorder="1" applyAlignment="1">
      <alignment wrapText="1"/>
    </xf>
    <xf numFmtId="0" fontId="0" fillId="4" borderId="9" xfId="0" applyFill="1" applyBorder="1" applyAlignment="1">
      <alignment horizontal="left" vertical="top" wrapText="1"/>
    </xf>
    <xf numFmtId="0" fontId="16" fillId="0" borderId="0" xfId="0" applyFont="1" applyAlignment="1">
      <alignment vertical="center" wrapText="1"/>
    </xf>
    <xf numFmtId="0" fontId="19" fillId="0" borderId="0" xfId="0" applyFont="1" applyAlignment="1">
      <alignment vertical="center" wrapText="1"/>
    </xf>
  </cellXfs>
  <cellStyles count="7">
    <cellStyle name="Currency 2" xfId="4" xr:uid="{ED2743FE-875A-45E6-B322-6995504DF535}"/>
    <cellStyle name="Hyperlink 2" xfId="6" xr:uid="{8645C911-F810-404D-B984-FE8D7DE3BDA1}"/>
    <cellStyle name="Normal" xfId="0" builtinId="0"/>
    <cellStyle name="Normal 2" xfId="1" xr:uid="{6BECE5EC-B4B5-476F-B3BA-B43A1E19AAA3}"/>
    <cellStyle name="Normal 3" xfId="3" xr:uid="{0C78D452-7676-4BCE-B6C3-6C85D8E7D324}"/>
    <cellStyle name="Percent" xfId="2" builtinId="5"/>
    <cellStyle name="Percent 2" xfId="5" xr:uid="{4EBDAFF2-81BD-4832-9229-876ED05FB2F2}"/>
  </cellStyles>
  <dxfs count="48">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bottom" textRotation="0" wrapText="1" indent="0" justifyLastLine="0" shrinkToFit="0" readingOrder="0"/>
      <border diagonalUp="0" diagonalDown="0">
        <left style="thin">
          <color rgb="FF125988"/>
        </left>
        <right style="thin">
          <color rgb="FF125988"/>
        </right>
        <top style="thin">
          <color rgb="FF125988"/>
        </top>
        <bottom/>
        <vertical/>
        <horizontal/>
      </border>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general" vertical="bottom" textRotation="0" wrapText="1" indent="0" justifyLastLine="0" shrinkToFit="0" readingOrder="0"/>
      <border diagonalUp="0" diagonalDown="0">
        <left style="thin">
          <color rgb="FF125988"/>
        </left>
        <right/>
        <top style="thin">
          <color rgb="FF125988"/>
        </top>
        <bottom/>
        <vertical/>
        <horizontal/>
      </border>
    </dxf>
    <dxf>
      <border outline="0">
        <top style="thin">
          <color theme="8" tint="0.39997558519241921"/>
        </top>
        <bottom style="thin">
          <color rgb="FF125988"/>
        </bottom>
      </border>
    </dxf>
    <dxf>
      <font>
        <b/>
        <i val="0"/>
        <strike val="0"/>
        <condense val="0"/>
        <extend val="0"/>
        <outline val="0"/>
        <shadow val="0"/>
        <u val="none"/>
        <vertAlign val="baseline"/>
        <sz val="12"/>
        <color theme="0"/>
        <name val="Calibri"/>
        <family val="2"/>
        <scheme val="minor"/>
      </font>
      <numFmt numFmtId="0" formatCode="General"/>
      <fill>
        <patternFill patternType="solid">
          <fgColor indexed="64"/>
          <bgColor rgb="FF185983"/>
        </patternFill>
      </fill>
      <alignment horizontal="general" vertical="bottom" textRotation="0" wrapText="0" indent="0" justifyLastLine="0" shrinkToFit="0" readingOrder="0"/>
    </dxf>
    <dxf>
      <border>
        <left style="thin">
          <color rgb="FF185983"/>
        </left>
        <right style="thin">
          <color rgb="FF185983"/>
        </right>
        <top style="thin">
          <color rgb="FF185983"/>
        </top>
        <bottom style="thin">
          <color rgb="FF185983"/>
        </bottom>
        <vertical style="thin">
          <color rgb="FF185983"/>
        </vertical>
        <horizontal style="thin">
          <color rgb="FF185983"/>
        </horizontal>
      </border>
    </dxf>
    <dxf>
      <alignment horizontal="general" vertical="bottom" textRotation="0" wrapText="1" indent="0" justifyLastLine="0" shrinkToFit="0" readingOrder="0"/>
      <border>
        <left style="thin">
          <color rgb="FF185983"/>
        </left>
        <right style="thin">
          <color rgb="FF185983"/>
        </right>
        <top style="thin">
          <color rgb="FF185983"/>
        </top>
        <bottom style="thin">
          <color rgb="FF185983"/>
        </bottom>
        <vertical style="thin">
          <color rgb="FF185983"/>
        </vertical>
        <horizontal style="thin">
          <color rgb="FF185983"/>
        </horizontal>
      </border>
    </dxf>
    <dxf>
      <alignment horizontal="left" vertical="bottom" textRotation="0" wrapText="1" indent="0" justifyLastLine="0" shrinkToFit="0" readingOrder="0"/>
      <border>
        <left style="thin">
          <color rgb="FF185983"/>
        </left>
        <right style="thin">
          <color rgb="FF185983"/>
        </right>
        <top style="thin">
          <color rgb="FF185983"/>
        </top>
        <bottom style="thin">
          <color rgb="FF185983"/>
        </bottom>
        <vertical style="thin">
          <color rgb="FF185983"/>
        </vertical>
        <horizontal style="thin">
          <color rgb="FF185983"/>
        </horizontal>
      </border>
    </dxf>
    <dxf>
      <fill>
        <patternFill patternType="solid">
          <fgColor indexed="64"/>
          <bgColor rgb="FF185983"/>
        </patternFill>
      </fill>
    </dxf>
    <dxf>
      <alignment horizontal="general" vertical="bottom" textRotation="0" wrapText="1" indent="0" justifyLastLine="0" shrinkToFit="0" readingOrder="0"/>
    </dxf>
    <dxf>
      <fill>
        <patternFill patternType="solid">
          <fgColor indexed="64"/>
          <bgColor rgb="FF185983"/>
        </patternFill>
      </fill>
    </dxf>
    <dxf>
      <font>
        <b/>
        <i val="0"/>
        <color rgb="FFC00000"/>
      </font>
      <fill>
        <patternFill patternType="solid">
          <bgColor rgb="FFD9E1F2"/>
        </patternFill>
      </fill>
    </dxf>
    <dxf>
      <font>
        <b/>
        <i val="0"/>
        <color rgb="FF9C0006"/>
      </font>
    </dxf>
    <dxf>
      <font>
        <b/>
        <i val="0"/>
        <color rgb="FF9C0006"/>
      </font>
    </dxf>
    <dxf>
      <font>
        <b/>
        <i val="0"/>
        <color rgb="FFC00000"/>
      </font>
      <border>
        <left style="thin">
          <color rgb="FF000000"/>
        </left>
        <right style="thin">
          <color rgb="FF000000"/>
        </right>
        <top style="thin">
          <color rgb="FF000000"/>
        </top>
        <bottom style="thin">
          <color rgb="FF000000"/>
        </bottom>
      </border>
    </dxf>
    <dxf>
      <font>
        <b/>
        <i val="0"/>
        <color rgb="FF9C0006"/>
      </font>
    </dxf>
    <dxf>
      <font>
        <b/>
        <i val="0"/>
        <color rgb="FFC00000"/>
      </font>
      <border>
        <left style="thin">
          <color rgb="FF000000"/>
        </left>
        <right style="thin">
          <color rgb="FF000000"/>
        </right>
        <top style="thin">
          <color rgb="FF000000"/>
        </top>
        <bottom style="thin">
          <color rgb="FF000000"/>
        </bottom>
      </border>
    </dxf>
    <dxf>
      <font>
        <b/>
        <i val="0"/>
        <color rgb="FFC00000"/>
      </font>
    </dxf>
    <dxf>
      <font>
        <b/>
        <i val="0"/>
        <color rgb="FFC00000"/>
      </font>
    </dxf>
    <dxf>
      <font>
        <b/>
        <i val="0"/>
        <color rgb="FFC00000"/>
      </font>
    </dxf>
    <dxf>
      <font>
        <b/>
        <i val="0"/>
        <color rgb="FFC00000"/>
      </font>
    </dxf>
    <dxf>
      <font>
        <b/>
        <i val="0"/>
        <color rgb="FF9C0006"/>
      </font>
    </dxf>
    <dxf>
      <font>
        <b/>
        <i val="0"/>
        <color rgb="FFFF0000"/>
      </font>
      <fill>
        <patternFill patternType="none">
          <bgColor auto="1"/>
        </patternFill>
      </fill>
    </dxf>
    <dxf>
      <numFmt numFmtId="166" formatCode="_(&quot;$&quot;* #,##0_);_(&quot;$&quot;* \(#,##0\);_(&quot;$&quot;* &quot;-&quot;??_);_(@_)"/>
      <fill>
        <patternFill patternType="solid">
          <fgColor indexed="64"/>
          <bgColor theme="2" tint="-0.249977111117893"/>
        </patternFill>
      </fill>
      <border diagonalUp="0" diagonalDown="0" outline="0">
        <left style="thin">
          <color rgb="FF125988"/>
        </left>
        <right style="thin">
          <color rgb="FF125988"/>
        </right>
        <top style="thin">
          <color rgb="FF125988"/>
        </top>
        <bottom style="thin">
          <color rgb="FF125988"/>
        </bottom>
      </border>
    </dxf>
    <dxf>
      <numFmt numFmtId="168" formatCode="0.0%"/>
      <border diagonalUp="0" diagonalDown="0" outline="0">
        <left style="thin">
          <color rgb="FF125988"/>
        </left>
        <right style="thin">
          <color rgb="FF125988"/>
        </right>
        <top style="thin">
          <color rgb="FF125988"/>
        </top>
        <bottom style="thin">
          <color rgb="FF125988"/>
        </bottom>
      </border>
    </dxf>
    <dxf>
      <numFmt numFmtId="168" formatCode="0.0%"/>
      <border diagonalUp="0" diagonalDown="0" outline="0">
        <left style="thin">
          <color rgb="FF125988"/>
        </left>
        <right style="thin">
          <color rgb="FF125988"/>
        </right>
        <top style="thin">
          <color rgb="FF125988"/>
        </top>
        <bottom style="thin">
          <color rgb="FF125988"/>
        </bottom>
      </border>
    </dxf>
    <dxf>
      <font>
        <b val="0"/>
        <i val="0"/>
        <strike val="0"/>
        <condense val="0"/>
        <extend val="0"/>
        <outline val="0"/>
        <shadow val="0"/>
        <u val="none"/>
        <vertAlign val="baseline"/>
        <sz val="12"/>
        <color rgb="FF000000"/>
        <name val="Calibri"/>
        <family val="2"/>
        <scheme val="minor"/>
      </font>
      <alignment horizontal="general" vertical="bottom" textRotation="0" wrapText="1" indent="0" justifyLastLine="0" shrinkToFit="0" readingOrder="0"/>
      <border diagonalUp="0" diagonalDown="0" outline="0">
        <left style="thin">
          <color rgb="FF125988"/>
        </left>
        <right style="thin">
          <color rgb="FF125988"/>
        </right>
        <top style="thin">
          <color rgb="FF125988"/>
        </top>
        <bottom style="thin">
          <color rgb="FF125988"/>
        </bottom>
      </border>
    </dxf>
    <dxf>
      <fill>
        <patternFill patternType="solid">
          <fgColor indexed="64"/>
          <bgColor rgb="FF185983"/>
        </patternFill>
      </fill>
    </dxf>
    <dxf>
      <numFmt numFmtId="168" formatCode="0.0%"/>
      <fill>
        <patternFill patternType="solid">
          <fgColor indexed="64"/>
          <bgColor rgb="FFE7E6E6"/>
        </patternFill>
      </fill>
      <border>
        <left style="thin">
          <color rgb="FF006699"/>
        </left>
        <right style="thin">
          <color rgb="FF006699"/>
        </right>
        <top style="thin">
          <color rgb="FF006699"/>
        </top>
        <bottom style="thin">
          <color rgb="FF006699"/>
        </bottom>
        <vertical style="thin">
          <color rgb="FF006699"/>
        </vertical>
        <horizontal style="thin">
          <color rgb="FF006699"/>
        </horizontal>
      </border>
    </dxf>
    <dxf>
      <numFmt numFmtId="166" formatCode="_(&quot;$&quot;* #,##0_);_(&quot;$&quot;* \(#,##0\);_(&quot;$&quot;* &quot;-&quot;??_);_(@_)"/>
      <border>
        <left style="thin">
          <color rgb="FF006699"/>
        </left>
        <right style="thin">
          <color rgb="FF006699"/>
        </right>
        <top style="thin">
          <color rgb="FF006699"/>
        </top>
        <bottom style="thin">
          <color rgb="FF006699"/>
        </bottom>
        <vertical style="thin">
          <color rgb="FF006699"/>
        </vertical>
        <horizontal style="thin">
          <color rgb="FF006699"/>
        </horizontal>
      </border>
    </dxf>
    <dxf>
      <numFmt numFmtId="166" formatCode="_(&quot;$&quot;* #,##0_);_(&quot;$&quot;* \(#,##0\);_(&quot;$&quot;* &quot;-&quot;??_);_(@_)"/>
      <alignment horizontal="general" vertical="bottom" textRotation="0" wrapText="1" indent="0" justifyLastLine="0" shrinkToFit="0" readingOrder="0"/>
      <border diagonalUp="0" diagonalDown="0">
        <left style="thin">
          <color rgb="FF006699"/>
        </left>
        <right style="thin">
          <color rgb="FF006699"/>
        </right>
        <top style="thin">
          <color rgb="FF006699"/>
        </top>
        <bottom style="thin">
          <color rgb="FF006699"/>
        </bottom>
        <vertical/>
        <horizontal/>
      </border>
    </dxf>
    <dxf>
      <alignment horizontal="general" vertical="bottom" textRotation="0" wrapText="1" indent="0" justifyLastLine="0" shrinkToFit="0" readingOrder="0"/>
      <border>
        <left style="thin">
          <color rgb="FF006699"/>
        </left>
        <right style="thin">
          <color rgb="FF006699"/>
        </right>
        <top style="thin">
          <color rgb="FF006699"/>
        </top>
        <bottom style="thin">
          <color rgb="FF006699"/>
        </bottom>
        <vertical style="thin">
          <color rgb="FF006699"/>
        </vertical>
        <horizontal style="thin">
          <color rgb="FF006699"/>
        </horizontal>
      </border>
    </dxf>
    <dxf>
      <fill>
        <patternFill patternType="solid">
          <fgColor indexed="64"/>
          <bgColor rgb="FF006699"/>
        </patternFill>
      </fill>
    </dxf>
    <dxf>
      <numFmt numFmtId="165" formatCode="0.0"/>
      <fill>
        <patternFill patternType="solid">
          <fgColor indexed="64"/>
          <bgColor theme="2" tint="-0.249977111117893"/>
        </patternFill>
      </fill>
      <border diagonalUp="0" diagonalDown="0" outline="0">
        <left style="thin">
          <color rgb="FF125988"/>
        </left>
        <right style="thin">
          <color rgb="FF125988"/>
        </right>
        <top style="thin">
          <color rgb="FF125988"/>
        </top>
        <bottom style="thin">
          <color rgb="FF125988"/>
        </bottom>
      </border>
    </dxf>
    <dxf>
      <font>
        <b val="0"/>
        <i val="0"/>
        <strike val="0"/>
        <condense val="0"/>
        <extend val="0"/>
        <outline val="0"/>
        <shadow val="0"/>
        <u val="none"/>
        <vertAlign val="baseline"/>
        <sz val="12"/>
        <color theme="1"/>
        <name val="Calibri"/>
        <family val="2"/>
        <scheme val="minor"/>
      </font>
      <numFmt numFmtId="165"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rgb="FF125988"/>
        </left>
        <right style="thin">
          <color rgb="FF125988"/>
        </right>
        <top style="thin">
          <color rgb="FF125988"/>
        </top>
        <bottom/>
      </border>
      <protection locked="1" hidden="0"/>
    </dxf>
    <dxf>
      <numFmt numFmtId="14" formatCode="0.00%"/>
      <fill>
        <patternFill patternType="solid">
          <fgColor indexed="64"/>
          <bgColor theme="2" tint="-0.249977111117893"/>
        </patternFill>
      </fill>
      <border diagonalUp="0" diagonalDown="0" outline="0">
        <left style="thin">
          <color rgb="FF125988"/>
        </left>
        <right style="thin">
          <color rgb="FF125988"/>
        </right>
        <top style="thin">
          <color rgb="FF125988"/>
        </top>
        <bottom style="thin">
          <color rgb="FF125988"/>
        </bottom>
      </border>
    </dxf>
    <dxf>
      <numFmt numFmtId="14" formatCode="0.00%"/>
      <fill>
        <patternFill patternType="solid">
          <fgColor indexed="64"/>
          <bgColor theme="2" tint="-0.249977111117893"/>
        </patternFill>
      </fill>
      <border diagonalUp="0" diagonalDown="0" outline="0">
        <left style="thin">
          <color rgb="FF125988"/>
        </left>
        <right style="thin">
          <color rgb="FF125988"/>
        </right>
        <top style="thin">
          <color rgb="FF125988"/>
        </top>
        <bottom style="thin">
          <color rgb="FF125988"/>
        </bottom>
      </border>
    </dxf>
    <dxf>
      <font>
        <sz val="12"/>
      </font>
      <numFmt numFmtId="14" formatCode="0.00%"/>
      <fill>
        <patternFill patternType="solid">
          <fgColor indexed="64"/>
          <bgColor rgb="FFE7E6E6"/>
        </patternFill>
      </fill>
      <border diagonalUp="0" diagonalDown="0" outline="0">
        <left style="thin">
          <color rgb="FF125988"/>
        </left>
        <right style="thin">
          <color rgb="FF125988"/>
        </right>
        <top style="thin">
          <color rgb="FF125988"/>
        </top>
        <bottom style="thin">
          <color rgb="FF125988"/>
        </bottom>
      </border>
    </dxf>
    <dxf>
      <border diagonalUp="0" diagonalDown="0" outline="0">
        <left style="thin">
          <color rgb="FF125988"/>
        </left>
        <right style="thin">
          <color rgb="FF125988"/>
        </right>
        <top style="thin">
          <color rgb="FF125988"/>
        </top>
        <bottom style="thin">
          <color rgb="FF125988"/>
        </bottom>
      </border>
    </dxf>
    <dxf>
      <fill>
        <patternFill patternType="solid">
          <fgColor indexed="64"/>
          <bgColor rgb="FF125988"/>
        </patternFill>
      </fill>
    </dxf>
    <dxf>
      <border diagonalUp="0" diagonalDown="0" outline="0">
        <left style="thin">
          <color rgb="FF125988"/>
        </left>
        <right style="thin">
          <color rgb="FF125988"/>
        </right>
        <top style="thin">
          <color rgb="FF125988"/>
        </top>
        <bottom style="thin">
          <color rgb="FF125988"/>
        </bottom>
      </border>
    </dxf>
    <dxf>
      <border diagonalUp="0" diagonalDown="0" outline="0">
        <left style="thin">
          <color rgb="FF125988"/>
        </left>
        <right style="thin">
          <color rgb="FF125988"/>
        </right>
        <top style="thin">
          <color rgb="FF125988"/>
        </top>
        <bottom style="thin">
          <color rgb="FF125988"/>
        </bottom>
      </border>
    </dxf>
    <dxf>
      <fill>
        <patternFill patternType="solid">
          <fgColor indexed="64"/>
          <bgColor theme="2" tint="-0.249977111117893"/>
        </patternFill>
      </fill>
      <border diagonalUp="0" diagonalDown="0">
        <left style="thin">
          <color rgb="FF125988"/>
        </left>
        <right style="thin">
          <color rgb="FF125988"/>
        </right>
        <top style="thin">
          <color rgb="FF125988"/>
        </top>
        <bottom style="thin">
          <color rgb="FF125988"/>
        </bottom>
      </border>
    </dxf>
    <dxf>
      <alignment horizontal="general" vertical="bottom" textRotation="0" wrapText="1" indent="0" justifyLastLine="0" shrinkToFit="0" readingOrder="0"/>
      <border diagonalUp="0" diagonalDown="0" outline="0">
        <left style="thin">
          <color rgb="FF125988"/>
        </left>
        <right style="thin">
          <color rgb="FF125988"/>
        </right>
        <top style="thin">
          <color rgb="FF125988"/>
        </top>
        <bottom style="thin">
          <color rgb="FF125988"/>
        </bottom>
      </border>
    </dxf>
    <dxf>
      <fill>
        <patternFill patternType="solid">
          <fgColor indexed="64"/>
          <bgColor rgb="FF125988"/>
        </patternFill>
      </fill>
      <alignment horizontal="general" vertical="bottom" textRotation="0" wrapText="1" indent="0" justifyLastLine="0" shrinkToFit="0" readingOrder="0"/>
    </dxf>
    <dxf>
      <numFmt numFmtId="165" formatCode="0.0"/>
      <alignment horizontal="right"/>
      <border diagonalUp="0" diagonalDown="0">
        <left style="thin">
          <color rgb="FF125988"/>
        </left>
        <right style="thin">
          <color rgb="FF125988"/>
        </right>
        <top style="thin">
          <color rgb="FF125988"/>
        </top>
        <bottom style="thin">
          <color rgb="FF125988"/>
        </bottom>
        <vertical style="thin">
          <color rgb="FF125988"/>
        </vertical>
        <horizontal style="thin">
          <color rgb="FF125988"/>
        </horizontal>
      </border>
    </dxf>
    <dxf>
      <alignment horizontal="general" vertical="bottom" textRotation="0" wrapText="1" indent="0" justifyLastLine="0" shrinkToFit="0" readingOrder="0"/>
      <border diagonalUp="0" diagonalDown="0">
        <left style="thin">
          <color rgb="FF125988"/>
        </left>
        <right style="thin">
          <color rgb="FF125988"/>
        </right>
        <top style="thin">
          <color rgb="FF125988"/>
        </top>
        <bottom style="thin">
          <color rgb="FF125988"/>
        </bottom>
        <vertical style="thin">
          <color rgb="FF125988"/>
        </vertical>
        <horizontal style="thin">
          <color rgb="FF125988"/>
        </horizontal>
      </border>
    </dxf>
    <dxf>
      <fill>
        <patternFill patternType="solid">
          <fgColor indexed="64"/>
          <bgColor rgb="FF125988"/>
        </patternFill>
      </fill>
      <alignment horizontal="center"/>
    </dxf>
    <dxf>
      <font>
        <color rgb="FF006699"/>
      </font>
    </dxf>
  </dxfs>
  <tableStyles count="1" defaultTableStyle="TableStyleMedium2" defaultPivotStyle="PivotStyleLight16">
    <tableStyle name="Table Style 1" pivot="0" count="1" xr9:uid="{22E00AB3-A7D8-4D65-AF19-3FA5A939164E}">
      <tableStyleElement type="headerRow" dxfId="47"/>
    </tableStyle>
  </tableStyles>
  <colors>
    <mruColors>
      <color rgb="FF185983"/>
      <color rgb="FF006699"/>
      <color rgb="FFB486D1"/>
      <color rgb="FF9900CC"/>
      <color rgb="FFFF5050"/>
      <color rgb="FF00FFFF"/>
      <color rgb="FF33CCCC"/>
      <color rgb="FFCC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10FA2013-72F1-49F3-82F5-378A2F5D0874}" name="Table2" displayName="Table2" ref="A3:B20" totalsRowShown="0" headerRowDxfId="46">
  <autoFilter ref="A3:B20" xr:uid="{8EC8ACE9-B9D6-9244-903C-3CA0C75CDB13}"/>
  <tableColumns count="2">
    <tableColumn id="1" xr3:uid="{4355B455-2C69-4477-A27E-2F37B27A326C}" name="Risk Factors" dataDxfId="45"/>
    <tableColumn id="2" xr3:uid="{B3FE5AD5-F732-47E6-A0DC-5729894E3A62}" name="Value" dataDxfId="4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8D2A6D2C-7D53-4CBC-8942-1424A14AE881}" name="Table3" displayName="Table3" ref="A24:D25" totalsRowShown="0" headerRowDxfId="43">
  <autoFilter ref="A24:D25" xr:uid="{2DAF26B6-C259-9947-9685-C3298AF76090}"/>
  <tableColumns count="4">
    <tableColumn id="1" xr3:uid="{0A6CE857-A6AF-4079-AF32-33383FC9FF8E}" name="Risk Status " dataDxfId="42"/>
    <tableColumn id="2" xr3:uid="{13CB0DAE-37D0-45B0-A6A0-5CF6748C547B}" name="Overall " dataDxfId="41">
      <calculatedColumnFormula>B5</calculatedColumnFormula>
    </tableColumn>
    <tableColumn id="3" xr3:uid="{E839E8EA-1EE5-4B98-B2B7-FF404E8CA450}" name="Extremely and Very Low Income Households _x000a_(0-50%AMI)" dataDxfId="40"/>
    <tableColumn id="4" xr3:uid="{9FF5DE2A-CD45-40E7-942E-1C0AB8F08A5B}" name="Low Income Households_x000a_(50-80% AMI)" dataDxfId="3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B238CF2-81FE-4037-A465-EAB65731E3AA}" name="Table4" displayName="Table4" ref="A29:E36" totalsRowShown="0" headerRowDxfId="38">
  <autoFilter ref="A29:E36" xr:uid="{3D997A86-0092-0B42-BAD8-04E27E0B467C}"/>
  <tableColumns count="5">
    <tableColumn id="1" xr3:uid="{94E2C33D-CA27-4AAF-82C3-74602F6902ED}" name="Demographic Related Inputs" dataDxfId="37"/>
    <tableColumn id="2" xr3:uid="{0758DA77-8410-43DD-9D23-179F8E39B5E7}" name="Percentage (2019 data)" dataDxfId="36" dataCellStyle="Percent"/>
    <tableColumn id="3" xr3:uid="{DED914D2-CDAE-4A73-BBE8-C020115F61EB}" name="Percentage (2022 Data)" dataDxfId="35" dataCellStyle="Normal 3"/>
    <tableColumn id="6" xr3:uid="{3A0A89C4-318C-4897-AB07-FF46365B2750}" name="Percent Change_x000a_(2019 to 2022)" dataDxfId="34">
      <calculatedColumnFormula>(C30-#REF!)/#REF!</calculatedColumnFormula>
    </tableColumn>
    <tableColumn id="7" xr3:uid="{661B09F7-18DD-46D4-9E23-0016A7DE4627}" name="Change in terms of number of people (2019 to 2022)" dataDxfId="32" totalsRowDxfId="33">
      <calculatedColumnFormula>C30-#REF!</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F1F6ED6E-A99C-4AED-8FFD-DA1FAB0CF1A2}" name="Table386163" displayName="Table386163" ref="A40:D42" totalsRowShown="0" headerRowDxfId="31">
  <autoFilter ref="A40:D42" xr:uid="{F1F6ED6E-A99C-4AED-8FFD-DA1FAB0CF1A2}"/>
  <tableColumns count="4">
    <tableColumn id="1" xr3:uid="{0ABF3998-1C1B-4C32-85DD-E2EF92F83E3E}" name="Income Inputs" dataDxfId="30" dataCellStyle="Hyperlink 2"/>
    <tableColumn id="4" xr3:uid="{BEB352B3-22A8-46B8-B57B-1B5B76397F82}" name="Income Amounts (2019)" dataDxfId="29" dataCellStyle="Normal 3">
      <calculatedColumnFormula>$B$9</calculatedColumnFormula>
    </tableColumn>
    <tableColumn id="2" xr3:uid="{84F2100F-B8A1-491C-84A2-015ACBCB6D32}" name="Income Amounts (2022)" dataDxfId="28" dataCellStyle="Normal 3">
      <calculatedColumnFormula>B9</calculatedColumnFormula>
    </tableColumn>
    <tableColumn id="5" xr3:uid="{DCEC595D-E39E-44C8-BBB7-33EA6199EBDD}" name="Percent Change_x000a_(2019 to 2022)" dataDxfId="27" dataCellStyle="Normal 3">
      <calculatedColumnFormula>(B41-C41)/C41</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3F3F00E4-4A9D-D445-B604-5EA307C281E1}" name="Table65" displayName="Table65" ref="A46:D48" totalsRowShown="0" headerRowDxfId="26" dataCellStyle="Normal 3">
  <autoFilter ref="A46:D48" xr:uid="{3F3F00E4-4A9D-D445-B604-5EA307C281E1}"/>
  <tableColumns count="4">
    <tableColumn id="1" xr3:uid="{D223D476-90EC-EB40-B33F-013037164998}" name="Household Inputs" dataDxfId="25" dataCellStyle="Hyperlink 2"/>
    <tableColumn id="2" xr3:uid="{B57A814F-8EE1-604D-B135-6C32D53AECAB}" name="2010-2014 Data" dataDxfId="24" dataCellStyle="Normal 3">
      <calculatedColumnFormula>#REF!+#REF!</calculatedColumnFormula>
    </tableColumn>
    <tableColumn id="3" xr3:uid="{45EB72D7-4D89-E448-990E-9A47257A108F}" name="2018-2022 Data" dataDxfId="23" dataCellStyle="Normal 3"/>
    <tableColumn id="4" xr3:uid="{78102DA2-2389-0D4A-8985-047A63FF6077}" name="Percent Change" dataDxfId="22" dataCellStyle="Normal 3">
      <calculatedColumnFormula>Table65[[#This Row],[2018-2022 Data]]-Table65[[#This Row],[2010-2014 Data]]</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8C136691-7B65-404A-A378-44C317C7BAC8}" name="Table55" displayName="Table55" ref="A26:B27" totalsRowShown="0" headerRowDxfId="9">
  <autoFilter ref="A26:B27" xr:uid="{8C136691-7B65-404A-A378-44C317C7BAC8}"/>
  <tableColumns count="2">
    <tableColumn id="1" xr3:uid="{98BC4628-C4D3-7842-B641-9666B85F5ACC}" name="Prompt" dataDxfId="8"/>
    <tableColumn id="2" xr3:uid="{2053E87E-A3A5-314E-B5C6-27DAF6990D09}" name="Respons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BCBEB2F-6F98-4CE2-A9EA-BEBB24013941}" name="Table1" displayName="Table1" ref="A18:C24" totalsRowShown="0" headerRowDxfId="7">
  <autoFilter ref="A18:C24" xr:uid="{DBCBEB2F-6F98-4CE2-A9EA-BEBB24013941}"/>
  <tableColumns count="3">
    <tableColumn id="1" xr3:uid="{04FEFD48-DDFD-4270-8105-31710ED27937}" name="Name of Adopted or Proposed Policy/Program" dataDxfId="6"/>
    <tableColumn id="3" xr3:uid="{8D16A014-4636-4E43-AFF3-9B4F839F3AAA}" name="Short Description of Policy/Program" dataDxfId="5"/>
    <tableColumn id="4" xr3:uid="{A4F28EA4-DCCB-428E-B26F-ACAAE188B543}" name="Name and/or Link to Document" dataDxfId="4"/>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E11618D-3A67-4E19-B827-47F38390753D}" name="Table5" displayName="Table5" ref="A3:C16" totalsRowShown="0" headerRowDxfId="3" tableBorderDxfId="2" headerRowCellStyle="Normal 3">
  <autoFilter ref="A3:C16" xr:uid="{EE11618D-3A67-4E19-B827-47F38390753D}"/>
  <tableColumns count="3">
    <tableColumn id="1" xr3:uid="{793A62DC-17C1-4A34-AC2C-F91EDDE616E0}" name="Change indicator"/>
    <tableColumn id="2" xr3:uid="{41049CC1-9D5C-4450-8788-D75274CD0C50}" name="Summary" dataDxfId="1" dataCellStyle="Normal 3"/>
    <tableColumn id="3" xr3:uid="{6DD9624D-FD99-48A2-9F17-99379EB583F5}" name="Why we think this indicator is significant related to displacemen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printerSettings" Target="../printerSettings/printerSettings2.bin"/><Relationship Id="rId4"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CCF8B-AEE0-4439-BBB3-6E3D37E9A1F3}">
  <dimension ref="A1:A74"/>
  <sheetViews>
    <sheetView tabSelected="1" workbookViewId="0">
      <selection activeCell="A2" sqref="A2"/>
    </sheetView>
  </sheetViews>
  <sheetFormatPr defaultColWidth="8.85546875" defaultRowHeight="14.65"/>
  <cols>
    <col min="1" max="1" width="109.42578125" style="1" customWidth="1"/>
  </cols>
  <sheetData>
    <row r="1" spans="1:1" ht="18.75">
      <c r="A1" s="2" t="s">
        <v>0</v>
      </c>
    </row>
    <row r="2" spans="1:1" ht="105" customHeight="1">
      <c r="A2" s="56" t="s">
        <v>1</v>
      </c>
    </row>
    <row r="3" spans="1:1" ht="77.25" customHeight="1">
      <c r="A3" s="56" t="s">
        <v>2</v>
      </c>
    </row>
    <row r="4" spans="1:1" ht="90" customHeight="1">
      <c r="A4" s="1" t="s">
        <v>3</v>
      </c>
    </row>
    <row r="5" spans="1:1" ht="70.5" customHeight="1">
      <c r="A5" s="1" t="s">
        <v>4</v>
      </c>
    </row>
    <row r="7" spans="1:1" ht="18.399999999999999">
      <c r="A7" s="2"/>
    </row>
    <row r="8" spans="1:1" ht="15.95">
      <c r="A8" s="55"/>
    </row>
    <row r="9" spans="1:1" ht="15.95">
      <c r="A9" s="55"/>
    </row>
    <row r="10" spans="1:1" ht="15.95">
      <c r="A10" s="55"/>
    </row>
    <row r="11" spans="1:1" ht="15.95">
      <c r="A11" s="55"/>
    </row>
    <row r="12" spans="1:1" ht="15.95">
      <c r="A12" s="55"/>
    </row>
    <row r="13" spans="1:1" ht="15.95">
      <c r="A13" s="55"/>
    </row>
    <row r="14" spans="1:1" ht="15.95">
      <c r="A14" s="55"/>
    </row>
    <row r="15" spans="1:1" ht="15.95">
      <c r="A15" s="55"/>
    </row>
    <row r="17" spans="1:1" ht="18.399999999999999">
      <c r="A17" s="2"/>
    </row>
    <row r="18" spans="1:1" ht="15.95">
      <c r="A18" s="55"/>
    </row>
    <row r="19" spans="1:1" ht="15.95">
      <c r="A19" s="55"/>
    </row>
    <row r="20" spans="1:1" ht="15.95">
      <c r="A20" s="55"/>
    </row>
    <row r="21" spans="1:1" ht="15.95">
      <c r="A21" s="55"/>
    </row>
    <row r="22" spans="1:1" ht="15.95">
      <c r="A22" s="55"/>
    </row>
    <row r="23" spans="1:1" ht="15.95">
      <c r="A23" s="55"/>
    </row>
    <row r="24" spans="1:1" ht="15.95">
      <c r="A24" s="55"/>
    </row>
    <row r="25" spans="1:1" ht="15.95">
      <c r="A25" s="55"/>
    </row>
    <row r="26" spans="1:1" ht="15.95">
      <c r="A26" s="55"/>
    </row>
    <row r="27" spans="1:1" ht="15.95">
      <c r="A27" s="55"/>
    </row>
    <row r="28" spans="1:1" ht="15.95">
      <c r="A28" s="55"/>
    </row>
    <row r="29" spans="1:1" ht="15.95">
      <c r="A29" s="55"/>
    </row>
    <row r="30" spans="1:1" ht="15.95">
      <c r="A30" s="55"/>
    </row>
    <row r="32" spans="1:1" ht="18.399999999999999">
      <c r="A32" s="2"/>
    </row>
    <row r="33" spans="1:1" ht="15.95">
      <c r="A33" s="55"/>
    </row>
    <row r="34" spans="1:1" ht="15.95">
      <c r="A34" s="55"/>
    </row>
    <row r="35" spans="1:1" ht="15.95">
      <c r="A35" s="55"/>
    </row>
    <row r="36" spans="1:1" ht="15.95">
      <c r="A36" s="55"/>
    </row>
    <row r="37" spans="1:1" ht="15.95">
      <c r="A37" s="55"/>
    </row>
    <row r="38" spans="1:1" ht="15.95">
      <c r="A38" s="55"/>
    </row>
    <row r="39" spans="1:1" ht="15.95">
      <c r="A39" s="55"/>
    </row>
    <row r="40" spans="1:1" ht="15.95">
      <c r="A40" s="55"/>
    </row>
    <row r="41" spans="1:1" ht="15.95">
      <c r="A41" s="55"/>
    </row>
    <row r="42" spans="1:1" ht="18.399999999999999">
      <c r="A42" s="2"/>
    </row>
    <row r="43" spans="1:1" ht="15.95">
      <c r="A43" s="55"/>
    </row>
    <row r="44" spans="1:1" ht="15.95">
      <c r="A44" s="55"/>
    </row>
    <row r="45" spans="1:1" ht="15.95">
      <c r="A45" s="55"/>
    </row>
    <row r="46" spans="1:1" ht="15.95">
      <c r="A46" s="55"/>
    </row>
    <row r="47" spans="1:1" ht="15.95">
      <c r="A47" s="55"/>
    </row>
    <row r="48" spans="1:1" ht="15.95">
      <c r="A48" s="55"/>
    </row>
    <row r="49" spans="1:1" ht="15.95">
      <c r="A49" s="55"/>
    </row>
    <row r="50" spans="1:1" ht="15.95">
      <c r="A50" s="55"/>
    </row>
    <row r="51" spans="1:1" ht="15.95">
      <c r="A51" s="55"/>
    </row>
    <row r="52" spans="1:1" ht="15.95">
      <c r="A52" s="55"/>
    </row>
    <row r="53" spans="1:1" ht="15.95">
      <c r="A53" s="55"/>
    </row>
    <row r="54" spans="1:1" ht="15.95">
      <c r="A54" s="55"/>
    </row>
    <row r="55" spans="1:1" ht="15.95">
      <c r="A55" s="55"/>
    </row>
    <row r="56" spans="1:1" ht="15.95">
      <c r="A56" s="55"/>
    </row>
    <row r="57" spans="1:1" ht="15.95">
      <c r="A57" s="55"/>
    </row>
    <row r="59" spans="1:1" ht="18.399999999999999">
      <c r="A59" s="2"/>
    </row>
    <row r="60" spans="1:1" ht="15.95">
      <c r="A60" s="55"/>
    </row>
    <row r="61" spans="1:1" ht="15.95">
      <c r="A61" s="55"/>
    </row>
    <row r="62" spans="1:1" ht="15.95">
      <c r="A62" s="55"/>
    </row>
    <row r="63" spans="1:1" ht="15.95">
      <c r="A63" s="55"/>
    </row>
    <row r="64" spans="1:1" ht="15.95">
      <c r="A64" s="55"/>
    </row>
    <row r="65" spans="1:1" ht="15.95">
      <c r="A65" s="55"/>
    </row>
    <row r="66" spans="1:1" ht="15.95">
      <c r="A66" s="55"/>
    </row>
    <row r="67" spans="1:1" ht="15.95">
      <c r="A67" s="55"/>
    </row>
    <row r="68" spans="1:1" ht="15.95">
      <c r="A68" s="55"/>
    </row>
    <row r="69" spans="1:1" ht="15.95">
      <c r="A69" s="55"/>
    </row>
    <row r="70" spans="1:1" ht="15.95">
      <c r="A70" s="55"/>
    </row>
    <row r="71" spans="1:1" ht="15.95">
      <c r="A71" s="55"/>
    </row>
    <row r="72" spans="1:1" ht="15.95">
      <c r="A72" s="55"/>
    </row>
    <row r="73" spans="1:1" ht="15.95">
      <c r="A73" s="55"/>
    </row>
    <row r="74" spans="1:1" ht="15.95">
      <c r="A74" s="5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68A15-6E5F-492E-84CC-408BCCF37945}">
  <dimension ref="A1:P48"/>
  <sheetViews>
    <sheetView topLeftCell="A29" zoomScaleNormal="100" workbookViewId="0">
      <selection sqref="A1:E48"/>
    </sheetView>
  </sheetViews>
  <sheetFormatPr defaultColWidth="11.7109375" defaultRowHeight="15.75" customHeight="1"/>
  <cols>
    <col min="1" max="1" width="44.42578125" style="15" customWidth="1"/>
    <col min="2" max="2" width="24" style="4" customWidth="1"/>
    <col min="3" max="3" width="30" style="4" customWidth="1"/>
    <col min="4" max="4" width="27.85546875" style="4" customWidth="1"/>
    <col min="5" max="5" width="29.28515625" style="4" customWidth="1"/>
    <col min="6" max="6" width="20.42578125" style="4" customWidth="1"/>
    <col min="7" max="7" width="23.85546875" style="4" customWidth="1"/>
    <col min="8" max="8" width="23" style="4" customWidth="1"/>
    <col min="9" max="16384" width="11.7109375" style="4"/>
  </cols>
  <sheetData>
    <row r="1" spans="1:3" ht="19.5" customHeight="1">
      <c r="A1" s="49" t="s">
        <v>5</v>
      </c>
      <c r="B1" s="4" t="s">
        <v>6</v>
      </c>
    </row>
    <row r="2" spans="1:3" ht="32.1" customHeight="1">
      <c r="A2" s="5" t="s">
        <v>7</v>
      </c>
    </row>
    <row r="3" spans="1:3" ht="15.95">
      <c r="A3" s="6" t="s">
        <v>8</v>
      </c>
      <c r="B3" s="7" t="s">
        <v>9</v>
      </c>
    </row>
    <row r="4" spans="1:3" ht="15.95">
      <c r="A4" s="68" t="s">
        <v>10</v>
      </c>
      <c r="B4" s="9"/>
    </row>
    <row r="5" spans="1:3" ht="16.5">
      <c r="A5" s="8" t="s">
        <v>11</v>
      </c>
      <c r="B5" s="20"/>
    </row>
    <row r="6" spans="1:3" ht="15.95">
      <c r="A6" s="8" t="s">
        <v>12</v>
      </c>
      <c r="B6" s="50"/>
    </row>
    <row r="7" spans="1:3" ht="15.95">
      <c r="A7" s="8" t="s">
        <v>13</v>
      </c>
      <c r="B7" s="9"/>
    </row>
    <row r="8" spans="1:3" ht="15.95">
      <c r="A8" s="8" t="s">
        <v>14</v>
      </c>
      <c r="B8" s="16"/>
    </row>
    <row r="9" spans="1:3" ht="15.95">
      <c r="A9" s="8" t="s">
        <v>15</v>
      </c>
      <c r="B9" s="11"/>
      <c r="C9" s="4" t="s">
        <v>6</v>
      </c>
    </row>
    <row r="10" spans="1:3" ht="15.95">
      <c r="A10" s="8" t="s">
        <v>16</v>
      </c>
      <c r="B10" s="10"/>
    </row>
    <row r="11" spans="1:3" ht="15.95">
      <c r="A11" s="8" t="s">
        <v>17</v>
      </c>
      <c r="B11" s="16"/>
    </row>
    <row r="12" spans="1:3" ht="15.95">
      <c r="A12" s="8" t="s">
        <v>18</v>
      </c>
      <c r="B12" s="16"/>
    </row>
    <row r="13" spans="1:3" ht="15.95">
      <c r="A13" s="8" t="s">
        <v>19</v>
      </c>
      <c r="B13" s="16"/>
    </row>
    <row r="14" spans="1:3" ht="15.95">
      <c r="A14" s="8" t="s">
        <v>20</v>
      </c>
      <c r="B14" s="16"/>
    </row>
    <row r="15" spans="1:3" ht="15.95">
      <c r="A15" s="8" t="s">
        <v>21</v>
      </c>
      <c r="B15" s="16"/>
    </row>
    <row r="16" spans="1:3" ht="15.95">
      <c r="A16" s="8" t="s">
        <v>22</v>
      </c>
      <c r="B16" s="16"/>
    </row>
    <row r="17" spans="1:16" ht="15.95">
      <c r="A17" s="8" t="s">
        <v>23</v>
      </c>
      <c r="B17" s="11"/>
    </row>
    <row r="18" spans="1:16" ht="15.95">
      <c r="A18" s="8" t="s">
        <v>24</v>
      </c>
      <c r="B18" s="10"/>
    </row>
    <row r="19" spans="1:16" ht="31.7">
      <c r="A19" s="8" t="s">
        <v>25</v>
      </c>
      <c r="B19" s="21"/>
    </row>
    <row r="20" spans="1:16" ht="47.65">
      <c r="A20" s="68" t="s">
        <v>26</v>
      </c>
      <c r="B20" s="29">
        <f>1-B8</f>
        <v>1</v>
      </c>
    </row>
    <row r="22" spans="1:16" ht="15" customHeight="1">
      <c r="A22" s="73" t="s">
        <v>27</v>
      </c>
      <c r="L22"/>
      <c r="M22"/>
      <c r="N22"/>
      <c r="O22"/>
      <c r="P22"/>
    </row>
    <row r="23" spans="1:16" ht="47.1" customHeight="1">
      <c r="A23" s="12" t="s">
        <v>28</v>
      </c>
      <c r="L23"/>
      <c r="M23"/>
      <c r="N23"/>
      <c r="O23"/>
      <c r="P23"/>
    </row>
    <row r="24" spans="1:16" ht="47.65">
      <c r="A24" s="13" t="s">
        <v>29</v>
      </c>
      <c r="B24" s="13" t="s">
        <v>30</v>
      </c>
      <c r="C24" s="13" t="s">
        <v>31</v>
      </c>
      <c r="D24" s="13" t="s">
        <v>32</v>
      </c>
      <c r="K24"/>
      <c r="L24"/>
      <c r="M24"/>
      <c r="N24"/>
      <c r="O24"/>
    </row>
    <row r="25" spans="1:16" ht="92.1" customHeight="1">
      <c r="A25" s="8" t="s">
        <v>33</v>
      </c>
      <c r="B25" s="28">
        <f>B5</f>
        <v>0</v>
      </c>
      <c r="C25" s="14"/>
      <c r="D25" s="14"/>
      <c r="F25" s="60"/>
      <c r="K25"/>
      <c r="L25"/>
      <c r="M25"/>
      <c r="N25"/>
      <c r="O25"/>
    </row>
    <row r="26" spans="1:16" ht="15.95"/>
    <row r="27" spans="1:16" ht="15" customHeight="1">
      <c r="A27" s="49" t="s">
        <v>34</v>
      </c>
    </row>
    <row r="28" spans="1:16" ht="36.950000000000003">
      <c r="A28" s="5" t="s">
        <v>35</v>
      </c>
    </row>
    <row r="29" spans="1:16" ht="38.25" customHeight="1">
      <c r="A29" s="61" t="s">
        <v>36</v>
      </c>
      <c r="B29" s="61" t="s">
        <v>37</v>
      </c>
      <c r="C29" s="61" t="s">
        <v>38</v>
      </c>
      <c r="D29" s="62" t="s">
        <v>39</v>
      </c>
      <c r="E29" s="62" t="s">
        <v>40</v>
      </c>
    </row>
    <row r="30" spans="1:16" ht="15.95">
      <c r="A30" s="23" t="s">
        <v>41</v>
      </c>
      <c r="B30" s="72">
        <f>$B$6</f>
        <v>0</v>
      </c>
      <c r="C30" s="69"/>
      <c r="D30" s="70" t="e">
        <f>((C30- B30)/B30)</f>
        <v>#DIV/0!</v>
      </c>
      <c r="E30" s="26">
        <f>Table4[[#This Row],[Percentage (2022 Data)]]-Table4[[#This Row],[Percentage (2019 data)]]</f>
        <v>0</v>
      </c>
    </row>
    <row r="31" spans="1:16" ht="15.95">
      <c r="A31" s="68" t="s">
        <v>42</v>
      </c>
      <c r="B31" s="52">
        <f>$B$12</f>
        <v>0</v>
      </c>
      <c r="C31" s="64"/>
      <c r="D31" s="27">
        <f>Table4[[#This Row],[Percentage (2022 Data)]]-Table4[[#This Row],[Percentage (2019 data)]]</f>
        <v>0</v>
      </c>
      <c r="E31" s="28">
        <f>($C$30*Table4[[#This Row],[Percentage (2022 Data)]])-(Table4[[#This Row],[Percentage (2019 data)]]*$B$30)</f>
        <v>0</v>
      </c>
    </row>
    <row r="32" spans="1:16" ht="32.25">
      <c r="A32" s="68" t="s">
        <v>43</v>
      </c>
      <c r="B32" s="52">
        <f>$B$13</f>
        <v>0</v>
      </c>
      <c r="C32" s="64"/>
      <c r="D32" s="27">
        <f>Table4[[#This Row],[Percentage (2022 Data)]]-Table4[[#This Row],[Percentage (2019 data)]]</f>
        <v>0</v>
      </c>
      <c r="E32" s="28">
        <f>($C$30*Table4[[#This Row],[Percentage (2022 Data)]])-(Table4[[#This Row],[Percentage (2019 data)]]*$B$30)</f>
        <v>0</v>
      </c>
    </row>
    <row r="33" spans="1:5" ht="15.95">
      <c r="A33" s="68" t="s">
        <v>44</v>
      </c>
      <c r="B33" s="63">
        <f>$B$14</f>
        <v>0</v>
      </c>
      <c r="C33" s="65"/>
      <c r="D33" s="27">
        <f>Table4[[#This Row],[Percentage (2022 Data)]]-Table4[[#This Row],[Percentage (2019 data)]]</f>
        <v>0</v>
      </c>
      <c r="E33" s="28">
        <f>($C$30*Table4[[#This Row],[Percentage (2022 Data)]])-(Table4[[#This Row],[Percentage (2019 data)]]*$B$30)</f>
        <v>0</v>
      </c>
    </row>
    <row r="34" spans="1:5" ht="15.95">
      <c r="A34" s="68" t="s">
        <v>45</v>
      </c>
      <c r="B34" s="63">
        <f>$B$16</f>
        <v>0</v>
      </c>
      <c r="C34" s="65"/>
      <c r="D34" s="27">
        <f>Table4[[#This Row],[Percentage (2022 Data)]]-Table4[[#This Row],[Percentage (2019 data)]]</f>
        <v>0</v>
      </c>
      <c r="E34" s="28">
        <f>($C$30*Table4[[#This Row],[Percentage (2022 Data)]])-(Table4[[#This Row],[Percentage (2019 data)]]*$B$30)</f>
        <v>0</v>
      </c>
    </row>
    <row r="35" spans="1:5" ht="15.95">
      <c r="A35" s="68" t="s">
        <v>46</v>
      </c>
      <c r="B35" s="63" t="s">
        <v>47</v>
      </c>
      <c r="C35" s="65"/>
      <c r="D35" s="63" t="s">
        <v>47</v>
      </c>
      <c r="E35" s="29" t="s">
        <v>47</v>
      </c>
    </row>
    <row r="36" spans="1:5" ht="15.95">
      <c r="A36" s="68" t="s">
        <v>48</v>
      </c>
      <c r="B36" s="52">
        <f>$B$15</f>
        <v>0</v>
      </c>
      <c r="C36" s="64"/>
      <c r="D36" s="27">
        <f>Table4[[#This Row],[Percentage (2022 Data)]]-Table4[[#This Row],[Percentage (2019 data)]]</f>
        <v>0</v>
      </c>
      <c r="E36" s="28">
        <f>($C$30*Table4[[#This Row],[Percentage (2022 Data)]])-(Table4[[#This Row],[Percentage (2019 data)]]*$B$30)</f>
        <v>0</v>
      </c>
    </row>
    <row r="38" spans="1:5" ht="15.75" customHeight="1">
      <c r="A38" s="37" t="s">
        <v>49</v>
      </c>
      <c r="B38" s="4" t="s">
        <v>6</v>
      </c>
      <c r="E38" s="4" t="s">
        <v>50</v>
      </c>
    </row>
    <row r="39" spans="1:5" ht="18.399999999999999">
      <c r="A39" s="12" t="s">
        <v>51</v>
      </c>
      <c r="E39" s="60"/>
    </row>
    <row r="40" spans="1:5" ht="15.75" customHeight="1">
      <c r="A40" s="17" t="s">
        <v>52</v>
      </c>
      <c r="B40" s="66" t="s">
        <v>53</v>
      </c>
      <c r="C40" s="66" t="s">
        <v>54</v>
      </c>
      <c r="D40" s="66" t="s">
        <v>39</v>
      </c>
    </row>
    <row r="41" spans="1:5" ht="15.75" customHeight="1">
      <c r="A41" s="75" t="s">
        <v>55</v>
      </c>
      <c r="B41" s="24">
        <f t="shared" ref="B41" si="0">$B$9</f>
        <v>0</v>
      </c>
      <c r="C41" s="74"/>
      <c r="D41" s="25" t="e">
        <f>(B41-C41)/C41</f>
        <v>#DIV/0!</v>
      </c>
    </row>
    <row r="42" spans="1:5" ht="15.75" customHeight="1">
      <c r="A42" s="18" t="s">
        <v>56</v>
      </c>
      <c r="B42" s="22"/>
      <c r="C42" s="19"/>
      <c r="D42" s="25" t="e">
        <f t="shared" ref="D42" si="1">(B42-C42)/C42</f>
        <v>#DIV/0!</v>
      </c>
    </row>
    <row r="44" spans="1:5" ht="14.65" customHeight="1">
      <c r="A44" s="37" t="s">
        <v>57</v>
      </c>
      <c r="B44" s="32"/>
      <c r="C44" s="33"/>
      <c r="D44" s="33"/>
    </row>
    <row r="45" spans="1:5" ht="15.75" customHeight="1">
      <c r="A45" s="35" t="s">
        <v>58</v>
      </c>
      <c r="B45" s="32"/>
      <c r="C45" s="33"/>
      <c r="D45" s="33"/>
    </row>
    <row r="46" spans="1:5" ht="15.75" customHeight="1">
      <c r="A46" s="34" t="s">
        <v>59</v>
      </c>
      <c r="B46" s="67" t="s">
        <v>60</v>
      </c>
      <c r="C46" s="67" t="s">
        <v>61</v>
      </c>
      <c r="D46" s="51" t="s">
        <v>62</v>
      </c>
    </row>
    <row r="47" spans="1:5" ht="15.75" customHeight="1">
      <c r="A47" s="36" t="s">
        <v>63</v>
      </c>
      <c r="B47" s="71"/>
      <c r="C47" s="71"/>
      <c r="D47" s="52">
        <f>Table65[[#This Row],[2018-2022 Data]]-Table65[[#This Row],[2010-2014 Data]]</f>
        <v>0</v>
      </c>
      <c r="E47" s="48"/>
    </row>
    <row r="48" spans="1:5" ht="15.75" customHeight="1">
      <c r="A48" s="36" t="s">
        <v>64</v>
      </c>
      <c r="B48" s="71"/>
      <c r="C48" s="71"/>
      <c r="D48" s="52">
        <f>Table65[[#This Row],[2018-2022 Data]]-Table65[[#This Row],[2010-2014 Data]]</f>
        <v>0</v>
      </c>
    </row>
  </sheetData>
  <sheetProtection sheet="1" objects="1" scenarios="1"/>
  <protectedRanges>
    <protectedRange sqref="B4:B19" name="Range1"/>
    <protectedRange sqref="C25:D25" name="Range2"/>
    <protectedRange sqref="B42" name="Range4"/>
    <protectedRange sqref="C42" name="Range5"/>
    <protectedRange sqref="B47:C48" name="Range6"/>
    <protectedRange sqref="A1 A27" name="Range7"/>
    <protectedRange sqref="A22" name="Range8"/>
    <protectedRange sqref="A44 A38" name="Range11"/>
    <protectedRange sqref="A1:A2 A27:A28" name="Range12"/>
    <protectedRange sqref="A22" name="Range13"/>
    <protectedRange sqref="A39" name="Range15"/>
    <protectedRange sqref="A2 A28" name="Range16"/>
    <protectedRange sqref="A1:XFD1 A27" name="Range17"/>
    <protectedRange sqref="A23" name="Range13_1"/>
    <protectedRange sqref="C30:C36" name="Percentage 2022 Data"/>
    <protectedRange sqref="C41:C42" name="Income Amounts 2022"/>
    <protectedRange sqref="B42" name="county ami 2019"/>
  </protectedRanges>
  <phoneticPr fontId="5" type="noConversion"/>
  <dataValidations count="6">
    <dataValidation type="custom" allowBlank="1" showInputMessage="1" showErrorMessage="1" sqref="C31:C32 B47:C48 B42:C42 B36:C36 B30:B35" xr:uid="{F6FF66B7-45EF-4ECF-BB93-E4D38D24A505}">
      <formula1>ISNUMBER(B30)</formula1>
    </dataValidation>
    <dataValidation type="list" allowBlank="1" showInputMessage="1" showErrorMessage="1" sqref="D25" xr:uid="{8B404399-E2C4-49D0-A87B-D171AA511B3F}">
      <formula1>"Low Data Quality, Lower Displacement Risk, At Risk of Displacement, Elevated Displacement, High Displacement, Extreme Displacement"</formula1>
    </dataValidation>
    <dataValidation type="custom" allowBlank="1" showInputMessage="1" showErrorMessage="1" errorTitle="Not a number" error="Error. Please input a number in this cell with no other characters." sqref="B19:B20 B4 B6:B17" xr:uid="{81797786-715E-4FA4-876E-CBC75E106F01}">
      <formula1>ISNUMBER(B4)</formula1>
    </dataValidation>
    <dataValidation type="list" allowBlank="1" showInputMessage="1" showErrorMessage="1" sqref="B18" xr:uid="{09B8D8DD-97ED-4304-B4FB-0DCE539B02B6}">
      <formula1>"Yes, No"</formula1>
    </dataValidation>
    <dataValidation type="list" allowBlank="1" showInputMessage="1" showErrorMessage="1" sqref="B5" xr:uid="{3947C259-762E-499F-A35C-081F19116A98}">
      <formula1>"Low Data Quality, Lower Displacement Risk, At Risk of Displacement, 1 Income Group, 2 Income Groups"</formula1>
    </dataValidation>
    <dataValidation type="list" allowBlank="1" showInputMessage="1" showErrorMessage="1" sqref="C25" xr:uid="{8481E5D4-26FC-4A91-AA88-37FF931E86A3}">
      <formula1>"Low Data Quality, Lower Displacement Risk, At Risk Displacement, Elevated Displacement, High Displacement, Extreme Displacement"</formula1>
    </dataValidation>
  </dataValidations>
  <pageMargins left="0.7" right="0.7" top="0.75" bottom="0.75" header="0.3" footer="0.3"/>
  <pageSetup orientation="portrait" r:id="rId1"/>
  <tableParts count="5">
    <tablePart r:id="rId2"/>
    <tablePart r:id="rId3"/>
    <tablePart r:id="rId4"/>
    <tablePart r:id="rId5"/>
    <tablePart r:id="rId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19D9F-4741-4358-9BFC-219E1A184CD8}">
  <dimension ref="A1:F28"/>
  <sheetViews>
    <sheetView zoomScaleNormal="100" workbookViewId="0">
      <selection sqref="A1:C27"/>
    </sheetView>
  </sheetViews>
  <sheetFormatPr defaultColWidth="8.85546875" defaultRowHeight="14.65"/>
  <cols>
    <col min="1" max="1" width="38.7109375" customWidth="1"/>
    <col min="2" max="2" width="73.42578125" customWidth="1"/>
    <col min="3" max="3" width="77.140625" customWidth="1"/>
    <col min="4" max="4" width="38.28515625" customWidth="1"/>
    <col min="5" max="5" width="9.85546875" customWidth="1"/>
  </cols>
  <sheetData>
    <row r="1" spans="1:6" ht="17.25" customHeight="1">
      <c r="A1" s="59" t="s">
        <v>65</v>
      </c>
    </row>
    <row r="2" spans="1:6" ht="18.399999999999999">
      <c r="A2" s="3" t="s">
        <v>66</v>
      </c>
    </row>
    <row r="3" spans="1:6" ht="29.1" customHeight="1">
      <c r="A3" s="45" t="s">
        <v>67</v>
      </c>
      <c r="B3" s="46" t="s">
        <v>68</v>
      </c>
      <c r="C3" s="47" t="s">
        <v>69</v>
      </c>
    </row>
    <row r="4" spans="1:6" ht="58.7">
      <c r="A4" s="53" t="s">
        <v>70</v>
      </c>
      <c r="B4" s="53" t="str">
        <f>IF(MAX(ABS('Displacement Related Data'!D31),ABS('Displacement Related Data'!D32),ABS('Displacement Related Data'!D33),ABS('Displacement Related Data'!D34), ABS('Displacement Related Data'!D36))&gt;=0.05,"Notable Change in one or more demographic category", "No Notable Change")</f>
        <v>No Notable Change</v>
      </c>
      <c r="C4" s="44" t="s">
        <v>71</v>
      </c>
    </row>
    <row r="5" spans="1:6" ht="44.1">
      <c r="A5" s="53" t="s">
        <v>72</v>
      </c>
      <c r="B5" s="53" t="e">
        <f>IF(ABS('Displacement Related Data'!D30)&gt;=0.05,"Notable Change in Total Population", "No Notable Change")</f>
        <v>#DIV/0!</v>
      </c>
      <c r="C5" s="44" t="s">
        <v>73</v>
      </c>
      <c r="F5" t="s">
        <v>6</v>
      </c>
    </row>
    <row r="6" spans="1:6" ht="29.65">
      <c r="A6" s="53" t="s">
        <v>74</v>
      </c>
      <c r="B6" s="53" t="str">
        <f>INDEX('Displacement Related Data'!A31:A36, MATCH(MAX('Displacement Related Data'!B31:B36), 'Displacement Related Data'!B31:B36, 0))</f>
        <v>White alone, not Hispanic or Latino</v>
      </c>
      <c r="C6" s="44" t="s">
        <v>75</v>
      </c>
    </row>
    <row r="7" spans="1:6" ht="29.65">
      <c r="A7" s="53" t="s">
        <v>76</v>
      </c>
      <c r="B7" s="53" t="e">
        <f>INDEX('Displacement Related Data'!A31:A36, MATCH(MAX('Displacement Related Data'!C31:C36), 'Displacement Related Data'!C31:C36, 0))</f>
        <v>#N/A</v>
      </c>
      <c r="C7" s="44" t="s">
        <v>77</v>
      </c>
    </row>
    <row r="8" spans="1:6" ht="102.4">
      <c r="A8" s="53" t="s">
        <v>78</v>
      </c>
      <c r="B8" s="53" cm="1">
        <f t="array" ref="B8">Table3[Extremely and Very Low Income Households 
(0-50%AMI)]</f>
        <v>0</v>
      </c>
      <c r="C8" s="44" t="s">
        <v>79</v>
      </c>
    </row>
    <row r="9" spans="1:6" ht="31.7">
      <c r="A9" s="53" t="s">
        <v>80</v>
      </c>
      <c r="B9" s="53" cm="1">
        <f t="array" ref="B9">Table3[Low Income Households
(50-80% AMI)]</f>
        <v>0</v>
      </c>
      <c r="C9" s="44" t="s">
        <v>81</v>
      </c>
    </row>
    <row r="10" spans="1:6" ht="44.1">
      <c r="A10" s="53" t="s">
        <v>82</v>
      </c>
      <c r="B10" s="53" t="e">
        <f>IF(ABS('Displacement Related Data'!D41)&gt;=0.05, "Yes", "No")</f>
        <v>#DIV/0!</v>
      </c>
      <c r="C10" s="44" t="s">
        <v>83</v>
      </c>
    </row>
    <row r="11" spans="1:6" ht="47.65">
      <c r="A11" s="53" t="s">
        <v>84</v>
      </c>
      <c r="B11" s="53" t="e">
        <f>IF(ABS('Displacement Related Data'!D41)&gt;ABS('Displacement Related Data'!D42), "Yes", "No")</f>
        <v>#DIV/0!</v>
      </c>
      <c r="C11" s="44" t="s">
        <v>85</v>
      </c>
    </row>
    <row r="12" spans="1:6" ht="47.65">
      <c r="A12" s="53" t="s">
        <v>86</v>
      </c>
      <c r="B12" s="53" t="str">
        <f>IF('Displacement Related Data'!B19&lt;0, "Yes", "No")</f>
        <v>No</v>
      </c>
      <c r="C12" s="44" t="s">
        <v>87</v>
      </c>
    </row>
    <row r="13" spans="1:6" ht="48.75" customHeight="1">
      <c r="A13" s="57" t="s">
        <v>88</v>
      </c>
      <c r="B13" s="54" t="str">
        <f>IF(AND('Displacement Related Data'!C47&gt;=0.5,'Displacement Related Data'!C48&gt;=0.5),"Both groups cost burdened",IF('Displacement Related Data'!C47&gt;=0.5,"Renters cost burdened",IF('Displacement Related Data'!C48&gt;=0.5,"Homeowners cost burdened","No")))</f>
        <v>No</v>
      </c>
      <c r="C13" s="44" t="s">
        <v>89</v>
      </c>
    </row>
    <row r="14" spans="1:6" ht="117">
      <c r="A14" s="57" t="s">
        <v>90</v>
      </c>
      <c r="B14" s="54" t="str">
        <f>IF(AND(ABS('Displacement Related Data'!D47)&gt;=0.05,ABS('Displacement Related Data'!D48)&gt;=0.05),"Both groups experienced a change of 5 percent or more in cost burden",IF(OR(ABS('Displacement Related Data'!D47)&gt;=0.05,ABS('Displacement Related Data'!D48)&gt;=0.05),"One group experienced a change of 5 percent or more in cost burden","No group experienced a change of 5 percent or more in cost burden"))</f>
        <v>No group experienced a change of 5 percent or more in cost burden</v>
      </c>
      <c r="C14" s="44" t="s">
        <v>91</v>
      </c>
    </row>
    <row r="15" spans="1:6" ht="78.95" customHeight="1">
      <c r="A15" s="58" t="s">
        <v>92</v>
      </c>
      <c r="B15" s="54" t="str">
        <f>IF('Displacement Related Data'!B18="Yes","Yes", "No")</f>
        <v>No</v>
      </c>
      <c r="C15" s="44" t="s">
        <v>93</v>
      </c>
    </row>
    <row r="16" spans="1:6" ht="16.5" customHeight="1">
      <c r="A16" s="38" t="s">
        <v>94</v>
      </c>
      <c r="B16" s="76"/>
      <c r="C16" s="77"/>
    </row>
    <row r="17" spans="1:3" ht="16.5" customHeight="1">
      <c r="A17" s="39" t="s">
        <v>95</v>
      </c>
      <c r="C17" s="1"/>
    </row>
    <row r="18" spans="1:3" ht="35.25" customHeight="1">
      <c r="A18" s="40" t="s">
        <v>96</v>
      </c>
      <c r="B18" s="30" t="s">
        <v>97</v>
      </c>
      <c r="C18" s="31" t="s">
        <v>98</v>
      </c>
    </row>
    <row r="19" spans="1:3" ht="31.5" customHeight="1">
      <c r="A19" s="41"/>
      <c r="B19" s="43"/>
      <c r="C19" s="42"/>
    </row>
    <row r="20" spans="1:3" ht="78.95" customHeight="1">
      <c r="A20" s="41"/>
      <c r="B20" s="43"/>
      <c r="C20" s="42"/>
    </row>
    <row r="21" spans="1:3" ht="78.95" customHeight="1">
      <c r="A21" s="41"/>
      <c r="B21" s="43"/>
      <c r="C21" s="42"/>
    </row>
    <row r="22" spans="1:3" ht="78.95" customHeight="1">
      <c r="A22" s="41"/>
      <c r="B22" s="43"/>
      <c r="C22" s="42"/>
    </row>
    <row r="23" spans="1:3" ht="78.95" customHeight="1">
      <c r="A23" s="41"/>
      <c r="B23" s="43"/>
      <c r="C23" s="42"/>
    </row>
    <row r="24" spans="1:3" ht="19.5" customHeight="1">
      <c r="A24" s="79" t="s">
        <v>99</v>
      </c>
      <c r="B24" s="78"/>
      <c r="C24" s="78"/>
    </row>
    <row r="25" spans="1:3" ht="17.25" customHeight="1">
      <c r="A25" s="3" t="s">
        <v>100</v>
      </c>
    </row>
    <row r="26" spans="1:3">
      <c r="A26" s="30" t="s">
        <v>101</v>
      </c>
      <c r="B26" s="31" t="s">
        <v>102</v>
      </c>
    </row>
    <row r="27" spans="1:3" ht="43.7">
      <c r="A27" s="1" t="s">
        <v>103</v>
      </c>
    </row>
    <row r="28" spans="1:3">
      <c r="A28" s="1"/>
    </row>
  </sheetData>
  <sheetProtection sheet="1" objects="1" scenarios="1"/>
  <protectedRanges>
    <protectedRange sqref="A19:C23" name="Range1"/>
    <protectedRange sqref="B27" name="Range2"/>
    <protectedRange sqref="A1" name="Range3"/>
    <protectedRange sqref="A16" name="Range4"/>
    <protectedRange sqref="A24" name="Range5"/>
  </protectedRanges>
  <conditionalFormatting sqref="B5">
    <cfRule type="containsText" dxfId="21" priority="12" operator="containsText" text="&quot;Notable Change in Total Population&quot;">
      <formula>NOT(ISERROR(SEARCH("""Notable Change in Total Population""",B5)))</formula>
    </cfRule>
  </conditionalFormatting>
  <conditionalFormatting sqref="B8:B9">
    <cfRule type="containsText" dxfId="20" priority="1" operator="containsText" text="At Risk">
      <formula>NOT(ISERROR(SEARCH("At Risk",B8)))</formula>
    </cfRule>
    <cfRule type="containsText" dxfId="19" priority="2" operator="containsText" text="Extreme Displacement">
      <formula>NOT(ISERROR(SEARCH("Extreme Displacement",B8)))</formula>
    </cfRule>
    <cfRule type="containsText" dxfId="18" priority="3" operator="containsText" text="High Displacement">
      <formula>NOT(ISERROR(SEARCH("High Displacement",B8)))</formula>
    </cfRule>
    <cfRule type="containsText" dxfId="17" priority="4" operator="containsText" text="Elevated Displacement">
      <formula>NOT(ISERROR(SEARCH("Elevated Displacement",B8)))</formula>
    </cfRule>
  </conditionalFormatting>
  <conditionalFormatting sqref="B10:B12 B15">
    <cfRule type="containsText" dxfId="16" priority="11" operator="containsText" text="Yes">
      <formula>NOT(ISERROR(SEARCH("Yes",B10)))</formula>
    </cfRule>
  </conditionalFormatting>
  <conditionalFormatting sqref="B13">
    <cfRule type="containsText" dxfId="15" priority="5" operator="containsText" text="Both groups cost burdened">
      <formula>NOT(ISERROR(SEARCH("Both groups cost burdened",B13)))</formula>
    </cfRule>
    <cfRule type="containsText" dxfId="14" priority="6" operator="containsText" text="Renters cost burdened">
      <formula>NOT(ISERROR(SEARCH("Renters cost burdened",B13)))</formula>
    </cfRule>
    <cfRule type="containsText" dxfId="13" priority="10" stopIfTrue="1" operator="containsText" text="Homeowners cost burdened">
      <formula>NOT(ISERROR(SEARCH("Homeowners cost burdened",B13)))</formula>
    </cfRule>
  </conditionalFormatting>
  <conditionalFormatting sqref="B14">
    <cfRule type="containsText" dxfId="12" priority="7" operator="containsText" text="Both groups experienced a change of 5 percent or more in cost burden">
      <formula>NOT(ISERROR(SEARCH("Both groups experienced a change of 5 percent or more in cost burden",B14)))</formula>
    </cfRule>
    <cfRule type="containsText" dxfId="11" priority="8" operator="containsText" text="One group experienced a change of 5 percent or more in cost burden">
      <formula>NOT(ISERROR(SEARCH("One group experienced a change of 5 percent or more in cost burden",B14)))</formula>
    </cfRule>
  </conditionalFormatting>
  <pageMargins left="0.7" right="0.7" top="0.75" bottom="0.75" header="0.3" footer="0.3"/>
  <pageSetup orientation="portrait" r:id="rId1"/>
  <ignoredErrors>
    <ignoredError sqref="B4" evalError="1"/>
  </ignoredErrors>
  <tableParts count="3">
    <tablePart r:id="rId2"/>
    <tablePart r:id="rId3"/>
    <tablePart r:id="rId4"/>
  </tableParts>
  <extLst>
    <ext xmlns:x14="http://schemas.microsoft.com/office/spreadsheetml/2009/9/main" uri="{78C0D931-6437-407d-A8EE-F0AAD7539E65}">
      <x14:conditionalFormattings>
        <x14:conditionalFormatting xmlns:xm="http://schemas.microsoft.com/office/excel/2006/main">
          <x14:cfRule type="containsText" priority="13" operator="containsText" id="{35ECC1E8-E8E3-4162-9F67-5852E4F1D4E8}">
            <xm:f>NOT(ISERROR(SEARCH("Notable Change in one or more demographic category",B4)))</xm:f>
            <xm:f>"Notable Change in one or more demographic category"</xm:f>
            <x14:dxf>
              <font>
                <b/>
                <i val="0"/>
                <color rgb="FFC00000"/>
              </font>
              <fill>
                <patternFill patternType="solid">
                  <bgColor rgb="FFD9E1F2"/>
                </patternFill>
              </fill>
            </x14:dxf>
          </x14:cfRule>
          <xm:sqref>B4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40189-8AD8-4098-AA77-FBE4DC22A4C8}">
  <dimension ref="A1:A88"/>
  <sheetViews>
    <sheetView workbookViewId="0">
      <selection activeCell="A6" sqref="A6"/>
    </sheetView>
  </sheetViews>
  <sheetFormatPr defaultColWidth="8.85546875" defaultRowHeight="15"/>
  <cols>
    <col min="1" max="1" width="191.28515625" style="1" customWidth="1"/>
  </cols>
  <sheetData>
    <row r="1" spans="1:1" ht="37.5">
      <c r="A1" s="2" t="s">
        <v>104</v>
      </c>
    </row>
    <row r="2" spans="1:1" ht="18.75">
      <c r="A2" s="2" t="s">
        <v>105</v>
      </c>
    </row>
    <row r="3" spans="1:1">
      <c r="A3" s="80" t="s">
        <v>106</v>
      </c>
    </row>
    <row r="4" spans="1:1">
      <c r="A4" s="80" t="s">
        <v>107</v>
      </c>
    </row>
    <row r="5" spans="1:1">
      <c r="A5" s="80" t="s">
        <v>108</v>
      </c>
    </row>
    <row r="6" spans="1:1" ht="57.75">
      <c r="A6" s="80" t="s">
        <v>109</v>
      </c>
    </row>
    <row r="7" spans="1:1" ht="29.25">
      <c r="A7" s="81" t="s">
        <v>110</v>
      </c>
    </row>
    <row r="8" spans="1:1">
      <c r="A8" s="80" t="s">
        <v>111</v>
      </c>
    </row>
    <row r="9" spans="1:1" ht="57.75">
      <c r="A9" s="80" t="s">
        <v>112</v>
      </c>
    </row>
    <row r="10" spans="1:1">
      <c r="A10" s="80" t="s">
        <v>113</v>
      </c>
    </row>
    <row r="12" spans="1:1" ht="18.75">
      <c r="A12" s="2" t="s">
        <v>114</v>
      </c>
    </row>
    <row r="13" spans="1:1">
      <c r="A13" s="80" t="s">
        <v>115</v>
      </c>
    </row>
    <row r="14" spans="1:1">
      <c r="A14" s="80" t="s">
        <v>107</v>
      </c>
    </row>
    <row r="15" spans="1:1">
      <c r="A15" s="80" t="s">
        <v>116</v>
      </c>
    </row>
    <row r="16" spans="1:1" ht="57.75">
      <c r="A16" s="80" t="s">
        <v>109</v>
      </c>
    </row>
    <row r="17" spans="1:1" ht="29.25">
      <c r="A17" s="80" t="s">
        <v>117</v>
      </c>
    </row>
    <row r="18" spans="1:1">
      <c r="A18" s="80" t="s">
        <v>118</v>
      </c>
    </row>
    <row r="19" spans="1:1" ht="62.25" customHeight="1">
      <c r="A19" s="80" t="s">
        <v>119</v>
      </c>
    </row>
    <row r="20" spans="1:1" ht="29.25">
      <c r="A20" s="80" t="s">
        <v>120</v>
      </c>
    </row>
    <row r="21" spans="1:1">
      <c r="A21" s="80" t="s">
        <v>121</v>
      </c>
    </row>
    <row r="22" spans="1:1">
      <c r="A22" s="80" t="s">
        <v>122</v>
      </c>
    </row>
    <row r="23" spans="1:1" ht="43.5">
      <c r="A23" s="80" t="s">
        <v>123</v>
      </c>
    </row>
    <row r="24" spans="1:1" ht="29.25">
      <c r="A24" s="80" t="s">
        <v>124</v>
      </c>
    </row>
    <row r="25" spans="1:1">
      <c r="A25" s="80" t="s">
        <v>125</v>
      </c>
    </row>
    <row r="26" spans="1:1">
      <c r="A26" s="80"/>
    </row>
    <row r="27" spans="1:1" ht="18.75">
      <c r="A27" s="2" t="s">
        <v>126</v>
      </c>
    </row>
    <row r="28" spans="1:1">
      <c r="A28" s="80" t="s">
        <v>127</v>
      </c>
    </row>
    <row r="29" spans="1:1">
      <c r="A29" s="80" t="s">
        <v>107</v>
      </c>
    </row>
    <row r="30" spans="1:1">
      <c r="A30" s="80" t="s">
        <v>116</v>
      </c>
    </row>
    <row r="31" spans="1:1" ht="57.75">
      <c r="A31" s="80" t="s">
        <v>109</v>
      </c>
    </row>
    <row r="32" spans="1:1" ht="29.25">
      <c r="A32" s="80" t="s">
        <v>128</v>
      </c>
    </row>
    <row r="33" spans="1:1">
      <c r="A33" s="80" t="s">
        <v>129</v>
      </c>
    </row>
    <row r="34" spans="1:1" ht="57.75">
      <c r="A34" s="80" t="s">
        <v>130</v>
      </c>
    </row>
    <row r="35" spans="1:1" ht="33.75" customHeight="1">
      <c r="A35" s="80" t="s">
        <v>131</v>
      </c>
    </row>
    <row r="36" spans="1:1">
      <c r="A36" s="80" t="s">
        <v>132</v>
      </c>
    </row>
    <row r="37" spans="1:1">
      <c r="A37" s="80"/>
    </row>
    <row r="38" spans="1:1" ht="18.75">
      <c r="A38" s="2" t="s">
        <v>133</v>
      </c>
    </row>
    <row r="39" spans="1:1">
      <c r="A39" s="80" t="s">
        <v>134</v>
      </c>
    </row>
    <row r="40" spans="1:1">
      <c r="A40" s="80" t="s">
        <v>135</v>
      </c>
    </row>
    <row r="41" spans="1:1">
      <c r="A41" s="80" t="s">
        <v>116</v>
      </c>
    </row>
    <row r="42" spans="1:1" ht="57.75">
      <c r="A42" s="80" t="s">
        <v>109</v>
      </c>
    </row>
    <row r="43" spans="1:1" ht="29.25">
      <c r="A43" s="80" t="s">
        <v>128</v>
      </c>
    </row>
    <row r="44" spans="1:1">
      <c r="A44" s="81" t="s">
        <v>136</v>
      </c>
    </row>
    <row r="45" spans="1:1" ht="57.75">
      <c r="A45" s="80" t="s">
        <v>137</v>
      </c>
    </row>
    <row r="46" spans="1:1" ht="29.25">
      <c r="A46" s="80" t="s">
        <v>138</v>
      </c>
    </row>
    <row r="47" spans="1:1">
      <c r="A47" s="80" t="s">
        <v>139</v>
      </c>
    </row>
    <row r="48" spans="1:1">
      <c r="A48" s="80" t="s">
        <v>140</v>
      </c>
    </row>
    <row r="49" spans="1:1" ht="29.25">
      <c r="A49" s="80" t="s">
        <v>141</v>
      </c>
    </row>
    <row r="50" spans="1:1">
      <c r="A50" s="80" t="s">
        <v>142</v>
      </c>
    </row>
    <row r="51" spans="1:1">
      <c r="A51" s="80" t="s">
        <v>143</v>
      </c>
    </row>
    <row r="52" spans="1:1" ht="29.25">
      <c r="A52" s="80" t="s">
        <v>144</v>
      </c>
    </row>
    <row r="53" spans="1:1">
      <c r="A53" s="80" t="s">
        <v>145</v>
      </c>
    </row>
    <row r="55" spans="1:1" ht="18.75">
      <c r="A55" s="2" t="s">
        <v>146</v>
      </c>
    </row>
    <row r="56" spans="1:1">
      <c r="A56" s="80" t="s">
        <v>147</v>
      </c>
    </row>
    <row r="57" spans="1:1">
      <c r="A57" s="80" t="s">
        <v>107</v>
      </c>
    </row>
    <row r="58" spans="1:1">
      <c r="A58" s="80" t="s">
        <v>116</v>
      </c>
    </row>
    <row r="59" spans="1:1" ht="57.75">
      <c r="A59" s="80" t="s">
        <v>109</v>
      </c>
    </row>
    <row r="60" spans="1:1" ht="29.25">
      <c r="A60" s="80" t="s">
        <v>148</v>
      </c>
    </row>
    <row r="61" spans="1:1">
      <c r="A61" s="80" t="s">
        <v>149</v>
      </c>
    </row>
    <row r="62" spans="1:1" ht="43.5">
      <c r="A62" s="80" t="s">
        <v>150</v>
      </c>
    </row>
    <row r="63" spans="1:1" ht="34.5" customHeight="1">
      <c r="A63" s="80" t="s">
        <v>151</v>
      </c>
    </row>
    <row r="64" spans="1:1">
      <c r="A64" s="80" t="s">
        <v>152</v>
      </c>
    </row>
    <row r="65" spans="1:1" ht="29.25">
      <c r="A65" s="80" t="s">
        <v>153</v>
      </c>
    </row>
    <row r="66" spans="1:1" ht="60.75" customHeight="1">
      <c r="A66" s="80" t="s">
        <v>154</v>
      </c>
    </row>
    <row r="67" spans="1:1" ht="29.25">
      <c r="A67" s="80" t="s">
        <v>155</v>
      </c>
    </row>
    <row r="68" spans="1:1">
      <c r="A68" s="80" t="s">
        <v>156</v>
      </c>
    </row>
    <row r="69" spans="1:1" ht="29.25">
      <c r="A69" s="80" t="s">
        <v>157</v>
      </c>
    </row>
    <row r="70" spans="1:1" ht="57.75">
      <c r="A70" s="80" t="s">
        <v>158</v>
      </c>
    </row>
    <row r="71" spans="1:1" ht="29.25">
      <c r="A71" s="80" t="s">
        <v>159</v>
      </c>
    </row>
    <row r="72" spans="1:1">
      <c r="A72" s="80" t="s">
        <v>160</v>
      </c>
    </row>
    <row r="73" spans="1:1" ht="29.25">
      <c r="A73" s="80" t="s">
        <v>161</v>
      </c>
    </row>
    <row r="74" spans="1:1" ht="57.75">
      <c r="A74" s="80" t="s">
        <v>162</v>
      </c>
    </row>
    <row r="75" spans="1:1" ht="29.25">
      <c r="A75" s="80" t="s">
        <v>163</v>
      </c>
    </row>
    <row r="76" spans="1:1">
      <c r="A76" s="80" t="s">
        <v>164</v>
      </c>
    </row>
    <row r="77" spans="1:1">
      <c r="A77" s="80"/>
    </row>
    <row r="78" spans="1:1" ht="18.75">
      <c r="A78" s="2" t="s">
        <v>165</v>
      </c>
    </row>
    <row r="79" spans="1:1" ht="29.25">
      <c r="A79" s="80" t="s">
        <v>166</v>
      </c>
    </row>
    <row r="81" spans="1:1" ht="18.75">
      <c r="A81" s="2" t="s">
        <v>167</v>
      </c>
    </row>
    <row r="82" spans="1:1" ht="43.5">
      <c r="A82" s="80" t="s">
        <v>168</v>
      </c>
    </row>
    <row r="83" spans="1:1">
      <c r="A83" s="80" t="s">
        <v>169</v>
      </c>
    </row>
    <row r="84" spans="1:1" ht="29.25">
      <c r="A84" s="80" t="s">
        <v>170</v>
      </c>
    </row>
    <row r="85" spans="1:1">
      <c r="A85" s="80" t="s">
        <v>171</v>
      </c>
    </row>
    <row r="87" spans="1:1" ht="18.75">
      <c r="A87" s="2" t="s">
        <v>172</v>
      </c>
    </row>
    <row r="88" spans="1:1">
      <c r="A88" s="80" t="s">
        <v>173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95CD85702713E41AD51F0ADCF541775" ma:contentTypeVersion="22" ma:contentTypeDescription="Create a new document." ma:contentTypeScope="" ma:versionID="42b0c67464b30c523f68098f7c0a2fc0">
  <xsd:schema xmlns:xsd="http://www.w3.org/2001/XMLSchema" xmlns:xs="http://www.w3.org/2001/XMLSchema" xmlns:p="http://schemas.microsoft.com/office/2006/metadata/properties" xmlns:ns2="f4001250-5c5f-41e9-9ea4-a1712394fc7d" xmlns:ns3="ccf4dfc2-362f-426e-b8c6-8839280fea64" targetNamespace="http://schemas.microsoft.com/office/2006/metadata/properties" ma:root="true" ma:fieldsID="6108caad170ce17fa34d072605a8acad" ns2:_="" ns3:_="">
    <xsd:import namespace="f4001250-5c5f-41e9-9ea4-a1712394fc7d"/>
    <xsd:import namespace="ccf4dfc2-362f-426e-b8c6-8839280fea6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lcf76f155ced4ddcb4097134ff3c332f" minOccurs="0"/>
                <xsd:element ref="ns2:TaxCatchAll" minOccurs="0"/>
                <xsd:element ref="ns2:_ip_UnifiedCompliancePolicyProperties" minOccurs="0"/>
                <xsd:element ref="ns2:_ip_UnifiedCompliancePolicyUIAction" minOccurs="0"/>
                <xsd:element ref="ns3:MediaLengthInSeconds" minOccurs="0"/>
                <xsd:element ref="ns3:MediaServiceLocation" minOccurs="0"/>
                <xsd:element ref="ns3:MediaServiceOCR"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001250-5c5f-41e9-9ea4-a1712394fc7d" elementFormDefault="qualified">
    <xsd:import namespace="http://schemas.microsoft.com/office/2006/documentManagement/types"/>
    <xsd:import namespace="http://schemas.microsoft.com/office/infopath/2007/PartnerControls"/>
    <xsd:element name="SharedWithUsers" ma:index="8"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be25a9b9-aeef-4bcb-9928-501eb4a1ba13}" ma:internalName="TaxCatchAll" ma:showField="CatchAllData" ma:web="f4001250-5c5f-41e9-9ea4-a1712394fc7d">
      <xsd:complexType>
        <xsd:complexContent>
          <xsd:extension base="dms:MultiChoiceLookup">
            <xsd:sequence>
              <xsd:element name="Value" type="dms:Lookup" maxOccurs="unbounded" minOccurs="0" nillable="true"/>
            </xsd:sequence>
          </xsd:extension>
        </xsd:complexContent>
      </xsd:complexType>
    </xsd:element>
    <xsd:element name="_ip_UnifiedCompliancePolicyProperties" ma:index="20" nillable="true" ma:displayName="Unified Compliance Policy Properties"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cf4dfc2-362f-426e-b8c6-8839280fea64"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a8654465-904c-4cc3-a694-37adeed89f1c"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description="" ma:indexed="true" ma:internalName="MediaServiceLocation" ma:readOnly="true">
      <xsd:simpleType>
        <xsd:restriction base="dms:Text"/>
      </xsd:simpleType>
    </xsd:element>
    <xsd:element name="MediaServiceOCR" ma:index="24" nillable="true" ma:displayName="Extracted Text" ma:internalName="MediaServiceOCR" ma:readOnly="true">
      <xsd:simpleType>
        <xsd:restriction base="dms:Note">
          <xsd:maxLength value="255"/>
        </xsd:restriction>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f4001250-5c5f-41e9-9ea4-a1712394fc7d" xsi:nil="true"/>
    <_ip_UnifiedCompliancePolicyProperties xmlns="f4001250-5c5f-41e9-9ea4-a1712394fc7d" xsi:nil="true"/>
    <TaxCatchAll xmlns="f4001250-5c5f-41e9-9ea4-a1712394fc7d" xsi:nil="true"/>
    <lcf76f155ced4ddcb4097134ff3c332f xmlns="ccf4dfc2-362f-426e-b8c6-8839280fea6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3FDA34B-992A-4324-BDD2-6727774F6485}"/>
</file>

<file path=customXml/itemProps2.xml><?xml version="1.0" encoding="utf-8"?>
<ds:datastoreItem xmlns:ds="http://schemas.openxmlformats.org/officeDocument/2006/customXml" ds:itemID="{DD3EBE6E-4043-4A62-A454-1918BE8495CE}"/>
</file>

<file path=customXml/itemProps3.xml><?xml version="1.0" encoding="utf-8"?>
<ds:datastoreItem xmlns:ds="http://schemas.openxmlformats.org/officeDocument/2006/customXml" ds:itemID="{58D6A9B1-168A-4FD7-8E47-6B714F365E9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sawge</dc:creator>
  <cp:keywords/>
  <dc:description/>
  <cp:lastModifiedBy>Brianne Logasa</cp:lastModifiedBy>
  <cp:revision/>
  <dcterms:created xsi:type="dcterms:W3CDTF">2022-11-18T04:42:39Z</dcterms:created>
  <dcterms:modified xsi:type="dcterms:W3CDTF">2026-02-19T00:56:44Z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0x010100395CD85702713E41AD51F0ADCF541775</vt:lpwstr>
  </property>
  <property fmtid="{D5CDD505-2E9C-101B-9397-08002B2CF9AE}" pid="3" name="MediaServiceImageTags">
    <vt:lpwstr/>
  </property>
  <property fmtid="{D5CDD505-2E9C-101B-9397-08002B2CF9AE}" pid="4" name="MSIP_Label_defa4170-0d19-0005-0004-bc88714345d2_Enabled">
    <vt:lpwstr>true</vt:lpwstr>
  </property>
  <property fmtid="{D5CDD505-2E9C-101B-9397-08002B2CF9AE}" pid="5" name="MSIP_Label_defa4170-0d19-0005-0004-bc88714345d2_SetDate">
    <vt:lpwstr>2025-03-18T17:13:08Z</vt:lpwstr>
  </property>
  <property fmtid="{D5CDD505-2E9C-101B-9397-08002B2CF9AE}" pid="6" name="MSIP_Label_defa4170-0d19-0005-0004-bc88714345d2_Method">
    <vt:lpwstr>Standard</vt:lpwstr>
  </property>
  <property fmtid="{D5CDD505-2E9C-101B-9397-08002B2CF9AE}" pid="7" name="MSIP_Label_defa4170-0d19-0005-0004-bc88714345d2_Name">
    <vt:lpwstr>defa4170-0d19-0005-0004-bc88714345d2</vt:lpwstr>
  </property>
  <property fmtid="{D5CDD505-2E9C-101B-9397-08002B2CF9AE}" pid="8" name="MSIP_Label_defa4170-0d19-0005-0004-bc88714345d2_SiteId">
    <vt:lpwstr>c95b6f53-4a14-42c5-ad9f-f5a2dd89a2a9</vt:lpwstr>
  </property>
  <property fmtid="{D5CDD505-2E9C-101B-9397-08002B2CF9AE}" pid="9" name="MSIP_Label_defa4170-0d19-0005-0004-bc88714345d2_ActionId">
    <vt:lpwstr>8f7be30c-ddd1-4811-9320-4e8c6bae4101</vt:lpwstr>
  </property>
  <property fmtid="{D5CDD505-2E9C-101B-9397-08002B2CF9AE}" pid="10" name="MSIP_Label_defa4170-0d19-0005-0004-bc88714345d2_ContentBits">
    <vt:lpwstr>0</vt:lpwstr>
  </property>
  <property fmtid="{D5CDD505-2E9C-101B-9397-08002B2CF9AE}" pid="11" name="MSIP_Label_defa4170-0d19-0005-0004-bc88714345d2_Tag">
    <vt:lpwstr>10, 3, 0, 1</vt:lpwstr>
  </property>
</Properties>
</file>